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66925"/>
  <mc:AlternateContent xmlns:mc="http://schemas.openxmlformats.org/markup-compatibility/2006">
    <mc:Choice Requires="x15">
      <x15ac:absPath xmlns:x15ac="http://schemas.microsoft.com/office/spreadsheetml/2010/11/ac" url="C:\Users\lucy.ritchie\OneDrive - OSPAR Commission\Desktop\"/>
    </mc:Choice>
  </mc:AlternateContent>
  <xr:revisionPtr revIDLastSave="0" documentId="8_{CFC4BF08-DA82-4B6D-B391-DAAF1AED29A8}" xr6:coauthVersionLast="47" xr6:coauthVersionMax="47" xr10:uidLastSave="{00000000-0000-0000-0000-000000000000}"/>
  <bookViews>
    <workbookView xWindow="-110" yWindow="-110" windowWidth="19420" windowHeight="10420" firstSheet="8" activeTab="13" xr2:uid="{0C8F6EE4-5854-4CEC-8A07-D7FA07F80ABC}"/>
  </bookViews>
  <sheets>
    <sheet name="Summary" sheetId="10" r:id="rId1"/>
    <sheet name="Progress Committee" sheetId="22" r:id="rId2"/>
    <sheet name="Resource Committee" sheetId="24" r:id="rId3"/>
    <sheet name="Resource Theme" sheetId="23" r:id="rId4"/>
    <sheet name="Risk Committee" sheetId="26" r:id="rId5"/>
    <sheet name="Risk Theme" sheetId="25" r:id="rId6"/>
    <sheet name="Strategic Objectives" sheetId="1" state="hidden" r:id="rId7"/>
    <sheet name="Progress Theme" sheetId="21" r:id="rId8"/>
    <sheet name="Progress_RAG" sheetId="8" r:id="rId9"/>
    <sheet name="Guidance" sheetId="6" r:id="rId10"/>
    <sheet name="Operational Objectives" sheetId="2" r:id="rId11"/>
    <sheet name="Impact_Rating" sheetId="27" state="hidden" r:id="rId12"/>
    <sheet name="Resource_RAG" sheetId="7" state="hidden" r:id="rId13"/>
    <sheet name="Tasks" sheetId="3" r:id="rId14"/>
    <sheet name="Obj_Sufficiency" sheetId="28" r:id="rId15"/>
    <sheet name="Programme_RAG" sheetId="9" state="hidden" r:id="rId16"/>
    <sheet name="Pivot Resource Committee" sheetId="18" state="hidden" r:id="rId17"/>
  </sheets>
  <definedNames>
    <definedName name="_xlnm._FilterDatabase" localSheetId="10" hidden="1">'Operational Objectives'!$A$1:$D$56</definedName>
    <definedName name="_xlnm._FilterDatabase" localSheetId="6" hidden="1">'Strategic Objectives'!$A$1:$C$13</definedName>
    <definedName name="_xlnm._FilterDatabase" localSheetId="13" hidden="1">Tasks!$A$1:$AB$155</definedName>
    <definedName name="_ftn1" localSheetId="10">'Operational Objectives'!#REF!</definedName>
    <definedName name="_ftn2" localSheetId="10">'Operational Objectives'!#REF!</definedName>
    <definedName name="_Hlk67669102" localSheetId="10">'Operational Objectives'!#REF!</definedName>
    <definedName name="_Hlk93596959">Tasks!$F$27</definedName>
    <definedName name="_Hlk93598051">Tasks!$F$33</definedName>
    <definedName name="_Hlk93598738" localSheetId="13">Tasks!$F$36</definedName>
    <definedName name="_Toc34403692" localSheetId="6">'Strategic Objectives'!#REF!</definedName>
  </definedNames>
  <calcPr calcId="191028"/>
  <pivotCaches>
    <pivotCache cacheId="0" r:id="rId18"/>
    <pivotCache cacheId="1" r:id="rId19"/>
    <pivotCache cacheId="2" r:id="rId20"/>
    <pivotCache cacheId="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3" l="1"/>
  <c r="I16" i="3"/>
  <c r="H17" i="3"/>
  <c r="I17" i="3"/>
  <c r="H18" i="3"/>
  <c r="I18" i="3"/>
  <c r="M18" i="3"/>
  <c r="H25" i="3"/>
  <c r="I25" i="3"/>
  <c r="H55" i="3"/>
  <c r="I55" i="3"/>
  <c r="H56" i="3"/>
  <c r="I56" i="3"/>
  <c r="M56" i="3"/>
  <c r="H94" i="3"/>
  <c r="T94" i="3" s="1"/>
  <c r="M94" i="3" s="1"/>
  <c r="I94" i="3"/>
  <c r="H95" i="3"/>
  <c r="T95" i="3" s="1"/>
  <c r="M95" i="3" s="1"/>
  <c r="I95" i="3"/>
  <c r="H105" i="3"/>
  <c r="I105" i="3"/>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C6" i="8"/>
  <c r="C5" i="8"/>
  <c r="C4" i="8"/>
  <c r="T50" i="3"/>
  <c r="T51" i="3"/>
  <c r="M51" i="3" s="1"/>
  <c r="T52" i="3"/>
  <c r="M52" i="3" s="1"/>
  <c r="T53" i="3"/>
  <c r="M53" i="3" s="1"/>
  <c r="T54" i="3"/>
  <c r="M54" i="3" s="1"/>
  <c r="T55" i="3"/>
  <c r="M55" i="3" s="1"/>
  <c r="T56" i="3"/>
  <c r="T57" i="3"/>
  <c r="M57" i="3" s="1"/>
  <c r="T59" i="3"/>
  <c r="M59" i="3" s="1"/>
  <c r="T60" i="3"/>
  <c r="M60" i="3" s="1"/>
  <c r="T61" i="3"/>
  <c r="M61" i="3" s="1"/>
  <c r="T62" i="3"/>
  <c r="M62" i="3" s="1"/>
  <c r="T40" i="3"/>
  <c r="M40" i="3" s="1"/>
  <c r="T41" i="3"/>
  <c r="M41" i="3" s="1"/>
  <c r="T42" i="3"/>
  <c r="M42" i="3" s="1"/>
  <c r="T43" i="3"/>
  <c r="M43" i="3" s="1"/>
  <c r="T44" i="3"/>
  <c r="M44" i="3" s="1"/>
  <c r="T45" i="3"/>
  <c r="M45" i="3" s="1"/>
  <c r="T46" i="3"/>
  <c r="M46" i="3" s="1"/>
  <c r="T47" i="3"/>
  <c r="M47" i="3" s="1"/>
  <c r="T48" i="3"/>
  <c r="M48" i="3" s="1"/>
  <c r="T19" i="3"/>
  <c r="M19" i="3" s="1"/>
  <c r="T20" i="3"/>
  <c r="M20" i="3" s="1"/>
  <c r="T21" i="3"/>
  <c r="M21" i="3" s="1"/>
  <c r="T22" i="3"/>
  <c r="M22" i="3" s="1"/>
  <c r="T23" i="3"/>
  <c r="M23" i="3" s="1"/>
  <c r="T24" i="3"/>
  <c r="M24" i="3" s="1"/>
  <c r="T25" i="3"/>
  <c r="M25" i="3" s="1"/>
  <c r="T26" i="3"/>
  <c r="M26" i="3" s="1"/>
  <c r="T27" i="3"/>
  <c r="M27" i="3" s="1"/>
  <c r="T28" i="3"/>
  <c r="M28" i="3" s="1"/>
  <c r="T29" i="3"/>
  <c r="M29" i="3" s="1"/>
  <c r="T30" i="3"/>
  <c r="M30" i="3" s="1"/>
  <c r="T31" i="3"/>
  <c r="M31" i="3" s="1"/>
  <c r="T33" i="3"/>
  <c r="M33" i="3" s="1"/>
  <c r="T34" i="3"/>
  <c r="M34" i="3" s="1"/>
  <c r="M4" i="3"/>
  <c r="M5" i="3"/>
  <c r="T98" i="3"/>
  <c r="T99" i="3"/>
  <c r="M99" i="3" s="1"/>
  <c r="T100" i="3"/>
  <c r="M100" i="3" s="1"/>
  <c r="T97" i="3"/>
  <c r="M97" i="3" s="1"/>
  <c r="M72" i="3"/>
  <c r="M74" i="3"/>
  <c r="M75" i="3"/>
  <c r="M77" i="3"/>
  <c r="M85" i="3"/>
  <c r="M90" i="3"/>
  <c r="M101" i="3"/>
  <c r="M66" i="3"/>
  <c r="T14" i="3"/>
  <c r="M14" i="3" s="1"/>
  <c r="T15" i="3"/>
  <c r="M15" i="3" s="1"/>
  <c r="T16" i="3"/>
  <c r="M16" i="3" s="1"/>
  <c r="T17" i="3"/>
  <c r="M17" i="3" s="1"/>
  <c r="T18" i="3"/>
  <c r="M38" i="3"/>
  <c r="M49" i="3"/>
  <c r="M50" i="3"/>
  <c r="M39" i="3"/>
  <c r="I2" i="3"/>
  <c r="H69" i="3"/>
  <c r="T69" i="3" s="1"/>
  <c r="M69" i="3" s="1"/>
  <c r="I69" i="3"/>
  <c r="I80" i="3"/>
  <c r="T13" i="3"/>
  <c r="M13" i="3" s="1"/>
  <c r="T36" i="3"/>
  <c r="M36" i="3" s="1"/>
  <c r="T37" i="3"/>
  <c r="M37" i="3" s="1"/>
  <c r="T64" i="3"/>
  <c r="M64" i="3" s="1"/>
  <c r="T67" i="3"/>
  <c r="M67" i="3" s="1"/>
  <c r="T68" i="3"/>
  <c r="M68" i="3" s="1"/>
  <c r="T71" i="3"/>
  <c r="M71" i="3" s="1"/>
  <c r="T73" i="3"/>
  <c r="M73" i="3" s="1"/>
  <c r="T79" i="3"/>
  <c r="M79" i="3" s="1"/>
  <c r="T81" i="3"/>
  <c r="M81" i="3" s="1"/>
  <c r="T82" i="3"/>
  <c r="M82" i="3" s="1"/>
  <c r="T83" i="3"/>
  <c r="M83" i="3" s="1"/>
  <c r="T84" i="3"/>
  <c r="M84" i="3" s="1"/>
  <c r="T89" i="3"/>
  <c r="M89" i="3" s="1"/>
  <c r="T93" i="3"/>
  <c r="M93" i="3" s="1"/>
  <c r="T96" i="3"/>
  <c r="M96" i="3" s="1"/>
  <c r="T101" i="3"/>
  <c r="T102" i="3"/>
  <c r="M102" i="3" s="1"/>
  <c r="T103" i="3"/>
  <c r="M103" i="3" s="1"/>
  <c r="T104" i="3"/>
  <c r="M104" i="3" s="1"/>
  <c r="T105" i="3"/>
  <c r="M105" i="3" s="1"/>
  <c r="T106" i="3"/>
  <c r="M106" i="3" s="1"/>
  <c r="T108" i="3"/>
  <c r="M108" i="3" s="1"/>
  <c r="T109" i="3"/>
  <c r="M109" i="3" s="1"/>
  <c r="T110" i="3"/>
  <c r="M110" i="3" s="1"/>
  <c r="T111" i="3"/>
  <c r="M111" i="3" s="1"/>
  <c r="T112" i="3"/>
  <c r="M112" i="3" s="1"/>
  <c r="T113" i="3"/>
  <c r="M113" i="3" s="1"/>
  <c r="T114" i="3"/>
  <c r="M114" i="3" s="1"/>
  <c r="T115" i="3"/>
  <c r="M115" i="3" s="1"/>
  <c r="T116" i="3"/>
  <c r="M116" i="3" s="1"/>
  <c r="T117" i="3"/>
  <c r="M117" i="3" s="1"/>
  <c r="T118" i="3"/>
  <c r="M118" i="3" s="1"/>
  <c r="T119" i="3"/>
  <c r="T120" i="3"/>
  <c r="T121" i="3"/>
  <c r="T122" i="3"/>
  <c r="H83" i="3"/>
  <c r="H84" i="3"/>
  <c r="H87" i="3"/>
  <c r="T87" i="3" s="1"/>
  <c r="M87" i="3" s="1"/>
  <c r="H89" i="3"/>
  <c r="H92" i="3"/>
  <c r="T92" i="3" s="1"/>
  <c r="M92" i="3" s="1"/>
  <c r="H93" i="3"/>
  <c r="H96" i="3"/>
  <c r="H97" i="3"/>
  <c r="H101" i="3"/>
  <c r="H99" i="3"/>
  <c r="H100" i="3"/>
  <c r="H102" i="3"/>
  <c r="H103" i="3"/>
  <c r="H104" i="3"/>
  <c r="H106"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2" i="3"/>
  <c r="T2" i="3" s="1"/>
  <c r="M2" i="3" s="1"/>
  <c r="H3" i="3"/>
  <c r="T3" i="3" s="1"/>
  <c r="M3" i="3" s="1"/>
  <c r="H13" i="3"/>
  <c r="H15" i="3"/>
  <c r="H27" i="3"/>
  <c r="H28" i="3"/>
  <c r="H30" i="3"/>
  <c r="H33" i="3"/>
  <c r="H36" i="3"/>
  <c r="H37" i="3"/>
  <c r="H38" i="3"/>
  <c r="T38" i="3" s="1"/>
  <c r="H39" i="3"/>
  <c r="T39" i="3" s="1"/>
  <c r="H49" i="3"/>
  <c r="T49" i="3" s="1"/>
  <c r="H51" i="3"/>
  <c r="H57" i="3"/>
  <c r="H58" i="3"/>
  <c r="H64" i="3"/>
  <c r="H67" i="3"/>
  <c r="H68" i="3"/>
  <c r="H71" i="3"/>
  <c r="H76" i="3"/>
  <c r="T76" i="3" s="1"/>
  <c r="M76" i="3" s="1"/>
  <c r="H77" i="3"/>
  <c r="T77" i="3" s="1"/>
  <c r="H78" i="3"/>
  <c r="T78" i="3" s="1"/>
  <c r="M78" i="3" s="1"/>
  <c r="H79" i="3"/>
  <c r="H80" i="3"/>
  <c r="T80" i="3" s="1"/>
  <c r="M80" i="3" s="1"/>
  <c r="H81" i="3"/>
  <c r="H82" i="3"/>
  <c r="I3" i="3"/>
  <c r="I13" i="3"/>
  <c r="I15" i="3"/>
  <c r="I27" i="3"/>
  <c r="I28" i="3"/>
  <c r="I30" i="3"/>
  <c r="I33" i="3"/>
  <c r="I36" i="3"/>
  <c r="I37" i="3"/>
  <c r="I38" i="3"/>
  <c r="I49" i="3"/>
  <c r="I51" i="3"/>
  <c r="I54" i="3"/>
  <c r="I57" i="3"/>
  <c r="I58" i="3"/>
  <c r="I64" i="3"/>
  <c r="I67" i="3"/>
  <c r="I68" i="3"/>
  <c r="I71" i="3"/>
  <c r="I73" i="3"/>
  <c r="I76" i="3"/>
  <c r="I77" i="3"/>
  <c r="I78" i="3"/>
  <c r="I79" i="3"/>
  <c r="I81" i="3"/>
  <c r="I82" i="3"/>
  <c r="I83" i="3"/>
  <c r="I84" i="3"/>
  <c r="I87" i="3"/>
  <c r="I89" i="3"/>
  <c r="I92" i="3"/>
  <c r="I93" i="3"/>
  <c r="I96" i="3"/>
  <c r="I97" i="3"/>
  <c r="I101" i="3"/>
  <c r="I99" i="3"/>
  <c r="I100" i="3"/>
  <c r="I102" i="3"/>
  <c r="I103" i="3"/>
  <c r="I104" i="3"/>
  <c r="I106" i="3"/>
  <c r="I108" i="3"/>
  <c r="I109" i="3"/>
  <c r="T58" i="3" l="1"/>
  <c r="M58" i="3" s="1"/>
  <c r="M98" i="3"/>
  <c r="D35" i="10"/>
  <c r="D16" i="10"/>
  <c r="D3" i="10"/>
  <c r="D4" i="10"/>
  <c r="D5" i="10"/>
  <c r="D6" i="10"/>
  <c r="D7" i="10"/>
  <c r="D8" i="10"/>
  <c r="D9" i="10"/>
  <c r="D10" i="10"/>
  <c r="D11" i="10"/>
  <c r="D12" i="10"/>
  <c r="D13" i="10"/>
  <c r="D14" i="10"/>
  <c r="D15" i="10"/>
  <c r="D17" i="10"/>
  <c r="D18" i="10"/>
  <c r="D19" i="10"/>
  <c r="D20" i="10"/>
  <c r="D21" i="10"/>
  <c r="D22" i="10"/>
  <c r="D23" i="10"/>
  <c r="D24" i="10"/>
  <c r="D25" i="10"/>
  <c r="D26" i="10"/>
  <c r="D27" i="10"/>
  <c r="D28" i="10"/>
  <c r="D29" i="10"/>
  <c r="D30" i="10"/>
  <c r="D31" i="10"/>
  <c r="D32" i="10"/>
  <c r="D33" i="10"/>
  <c r="D34" i="10"/>
  <c r="D36" i="10"/>
  <c r="D37" i="10"/>
  <c r="D38" i="10"/>
  <c r="D39" i="10"/>
  <c r="D40" i="10"/>
  <c r="D41" i="10"/>
  <c r="D42" i="10"/>
  <c r="D43" i="10"/>
  <c r="D44" i="10"/>
  <c r="D45" i="10"/>
  <c r="D46" i="10"/>
  <c r="D47" i="10"/>
  <c r="D48" i="10"/>
  <c r="D49" i="10"/>
  <c r="D50" i="10"/>
  <c r="D51" i="10"/>
  <c r="D52" i="10"/>
  <c r="D53" i="10"/>
  <c r="D54" i="10"/>
  <c r="E35" i="10" l="1"/>
</calcChain>
</file>

<file path=xl/sharedStrings.xml><?xml version="1.0" encoding="utf-8"?>
<sst xmlns="http://schemas.openxmlformats.org/spreadsheetml/2006/main" count="1971" uniqueCount="821">
  <si>
    <t>Theme</t>
  </si>
  <si>
    <t>Operational Objective</t>
  </si>
  <si>
    <t>Tasks</t>
  </si>
  <si>
    <t>Task Progress  (by task)</t>
  </si>
  <si>
    <t>Clean seas</t>
  </si>
  <si>
    <t>S1.O1</t>
  </si>
  <si>
    <t>S1.O1.T1</t>
  </si>
  <si>
    <t>S1.O2</t>
  </si>
  <si>
    <t>S1.O3</t>
  </si>
  <si>
    <t>S1.O4</t>
  </si>
  <si>
    <t>S1.O5</t>
  </si>
  <si>
    <t>S1.O6</t>
  </si>
  <si>
    <t>S2.O1</t>
  </si>
  <si>
    <t>S2.O2</t>
  </si>
  <si>
    <t>S2.O3</t>
  </si>
  <si>
    <t>S2.O4</t>
  </si>
  <si>
    <t>S3.O1</t>
  </si>
  <si>
    <t>S3.O2</t>
  </si>
  <si>
    <t>S3.O3</t>
  </si>
  <si>
    <t>S3.O4</t>
  </si>
  <si>
    <t>S4.O1</t>
  </si>
  <si>
    <t>S4.O1.T2</t>
  </si>
  <si>
    <t>S4.O2</t>
  </si>
  <si>
    <t>S4.O3</t>
  </si>
  <si>
    <t>S4.O4</t>
  </si>
  <si>
    <t>S4.O5</t>
  </si>
  <si>
    <t>S4.O6</t>
  </si>
  <si>
    <t>S4.O7</t>
  </si>
  <si>
    <t>S4.O8</t>
  </si>
  <si>
    <t>Biologically diverse &amp; healthy seas</t>
  </si>
  <si>
    <t>S5.O1</t>
  </si>
  <si>
    <t>S5.O2</t>
  </si>
  <si>
    <t>S5.O3</t>
  </si>
  <si>
    <t>S5.O4</t>
  </si>
  <si>
    <t>S5.O5</t>
  </si>
  <si>
    <t>S6.O1</t>
  </si>
  <si>
    <t>S6.O2</t>
  </si>
  <si>
    <t>Productive &amp; sustainably used seas</t>
  </si>
  <si>
    <t>S7.O1</t>
  </si>
  <si>
    <t>S7.O2</t>
  </si>
  <si>
    <t>S7.O3</t>
  </si>
  <si>
    <t>S7.O4</t>
  </si>
  <si>
    <t>S7.O5</t>
  </si>
  <si>
    <t>S7.O5.T3</t>
  </si>
  <si>
    <t>S7.O6</t>
  </si>
  <si>
    <t>S8.O1</t>
  </si>
  <si>
    <t>S8.O2</t>
  </si>
  <si>
    <t>S9.O1</t>
  </si>
  <si>
    <t>S9.O2</t>
  </si>
  <si>
    <t>S9.O3</t>
  </si>
  <si>
    <t xml:space="preserve">Seas resilient to climate change &amp; OA </t>
  </si>
  <si>
    <t>S10.O1</t>
  </si>
  <si>
    <t>S10.O2</t>
  </si>
  <si>
    <t>S10.O3</t>
  </si>
  <si>
    <t>S11.O1</t>
  </si>
  <si>
    <t>S11.O2</t>
  </si>
  <si>
    <t>S11.O3</t>
  </si>
  <si>
    <t>S11.O4</t>
  </si>
  <si>
    <t>S12.O1</t>
  </si>
  <si>
    <t>S12.O2</t>
  </si>
  <si>
    <t>S12.O3</t>
  </si>
  <si>
    <t>S12.O4</t>
  </si>
  <si>
    <t>Cross-cutting issues</t>
  </si>
  <si>
    <t>SX.O1</t>
  </si>
  <si>
    <t>SX.O2</t>
  </si>
  <si>
    <t>Count of Progress RAG rating</t>
  </si>
  <si>
    <t>Column Labels</t>
  </si>
  <si>
    <t>Row Labels</t>
  </si>
  <si>
    <t>Start date not reached yet</t>
  </si>
  <si>
    <t>Task on track</t>
  </si>
  <si>
    <t>Task not on track - no major issues</t>
  </si>
  <si>
    <t>Task completed</t>
  </si>
  <si>
    <t>Task not on track, issues require attention of HOD</t>
  </si>
  <si>
    <t>Grand Total</t>
  </si>
  <si>
    <t>BDC</t>
  </si>
  <si>
    <t>CoG</t>
  </si>
  <si>
    <t>EIHA</t>
  </si>
  <si>
    <t>HASEC</t>
  </si>
  <si>
    <t>OIC</t>
  </si>
  <si>
    <t>RSC</t>
  </si>
  <si>
    <t>Count of Resource RAG rating</t>
  </si>
  <si>
    <t>Resources in place</t>
  </si>
  <si>
    <t>Resources to be identified</t>
  </si>
  <si>
    <t>Lack of resources requires attention at HOD</t>
  </si>
  <si>
    <t>NSN</t>
  </si>
  <si>
    <t>Cross-cutting</t>
  </si>
  <si>
    <t>Seas resilient to climate change &amp; OA</t>
  </si>
  <si>
    <t>Count of Programme RAG</t>
  </si>
  <si>
    <t>Low risk to achievement of strategic objective</t>
  </si>
  <si>
    <t>Medium risk to achievement of strategic objective</t>
  </si>
  <si>
    <t>High risk to achievement of strategic objective</t>
  </si>
  <si>
    <t>SO_No</t>
  </si>
  <si>
    <t>Strategic_Objectives</t>
  </si>
  <si>
    <t>Clean Seas</t>
  </si>
  <si>
    <t>S1</t>
  </si>
  <si>
    <t>Tackle eutrophication, through limiting inputs of nutrients and organic matter to levels that do not give rise to adverse effects on the marine environment</t>
  </si>
  <si>
    <t>S2</t>
  </si>
  <si>
    <t>Prevent pollution by hazardous substances, by eliminating their emissions, discharges and losses, to achieve levels that do not give rise to adverse effects on human health or the marine environment with the ultimate aim of achieving and maintaining concentrations in the marine environment at near background values for naturally occurring hazardous substances and close to zero for human made hazardous substances</t>
  </si>
  <si>
    <t>S3</t>
  </si>
  <si>
    <t>Prevent pollution by radioactive substances in order to safeguard human health and to protect the marine environment with the ultimate aim of achieving and maintaining concentrations in the marine environment at near background values for naturally occurring radioactive substances and close to zero for human made radioactive substances</t>
  </si>
  <si>
    <t>S4</t>
  </si>
  <si>
    <t>Prevent inputs of and significantly reduce marine litter, including microplastics, to reach levels that do not cause adverse effects to the marine and coastal environment with the ultimate aim of eliminating inputs of litter</t>
  </si>
  <si>
    <t>Biologically diverse and healthy seas</t>
  </si>
  <si>
    <t>S5</t>
  </si>
  <si>
    <t>Protect and conserve marine biodiversity, ecosystems and their services to achieve good status of species and habitats, and thereby maintain and strengthen ecosystem resilience</t>
  </si>
  <si>
    <t>S6</t>
  </si>
  <si>
    <t>Restore degraded habitats in the North-East Atlantic when practicable to safeguard their ecosystem function and resilience to climate change and ocean acidification</t>
  </si>
  <si>
    <t>S7</t>
  </si>
  <si>
    <t>Ensure that uses of the marine environment are sustainable, through the integrated management of current and emerging human activities, including addressing their cumulative impacts</t>
  </si>
  <si>
    <t>S8</t>
  </si>
  <si>
    <t>Reduce anthropogenic underwater noise to levels that do not adversely affect the marine environment.</t>
  </si>
  <si>
    <t>S9</t>
  </si>
  <si>
    <r>
      <t>Safeguard the structure and function</t>
    </r>
    <r>
      <rPr>
        <sz val="10"/>
        <rFont val="Calibri"/>
        <family val="2"/>
        <scheme val="minor"/>
      </rPr>
      <t>s of seabed</t>
    </r>
    <r>
      <rPr>
        <sz val="10"/>
        <color theme="1"/>
        <rFont val="Calibri"/>
        <family val="2"/>
        <scheme val="minor"/>
      </rPr>
      <t>/marine ecosystems by preventing significant habitat loss and physical disturbance due to human activities.</t>
    </r>
  </si>
  <si>
    <t xml:space="preserve">Seas resilient to climate change &amp; ocean acidification </t>
  </si>
  <si>
    <t>S10</t>
  </si>
  <si>
    <t>Raise awareness of climate change and ocean acidification by monitoring, analysing and communicating their effects.</t>
  </si>
  <si>
    <t>S11</t>
  </si>
  <si>
    <t>Facilitate adaptation to the impacts of climate change and ocean acidification by considering additional pressures when developing programmes, actions and measures.</t>
  </si>
  <si>
    <t>S12</t>
  </si>
  <si>
    <t>Mitigate climate change and ocean acidification by contributing to global efforts, including by safeguarding the marine environment’s role as a natural carbon store.</t>
  </si>
  <si>
    <t>SX1</t>
  </si>
  <si>
    <t>SX2</t>
  </si>
  <si>
    <t>Progress_RAG</t>
  </si>
  <si>
    <t>The four themes as specified in the NEAES</t>
  </si>
  <si>
    <t>SO</t>
  </si>
  <si>
    <t>Strategic objectives - it is possible that a task could link directly to a strategic objective, and not any particular operational objective</t>
  </si>
  <si>
    <t>OO</t>
  </si>
  <si>
    <t>If relevant, identify the main operational objective towards which the task is contributing. If not applicable use "No.OO"</t>
  </si>
  <si>
    <t>Other linked OOs</t>
  </si>
  <si>
    <t>List any other operaitonal objectives towards which the task is contributing</t>
  </si>
  <si>
    <t>Task_no</t>
  </si>
  <si>
    <t>Each task should have a unique reference number; if the task is the same as a JAMP product, cite the JAMP reference instead</t>
  </si>
  <si>
    <t>Template version</t>
  </si>
  <si>
    <t>Record template version number - templates will be stored on sharepoint</t>
  </si>
  <si>
    <t>Task_name</t>
  </si>
  <si>
    <t>Insert task name from template</t>
  </si>
  <si>
    <t>Anticipated outputs</t>
  </si>
  <si>
    <t>Insert from template</t>
  </si>
  <si>
    <t>Committee</t>
  </si>
  <si>
    <t>Insert lead Committee</t>
  </si>
  <si>
    <t>Task_manager(s)</t>
  </si>
  <si>
    <t>Provide name(s) and Contacting Party/Observer organisation of the task leads; other supporting CPs/ICGs etc are described in the template</t>
  </si>
  <si>
    <t>Start_date</t>
  </si>
  <si>
    <t>Insert date (year only) when task was initiated, or planned start date (use 2020 as default if the task is existing/ongoing)</t>
  </si>
  <si>
    <t>End-date_key_milestones</t>
  </si>
  <si>
    <t>Insert planned end date and one or two key milestones; other interim milestones should be managed by the task lead nad Committee</t>
  </si>
  <si>
    <t>Progress</t>
  </si>
  <si>
    <t>Provide a short (max two sentence) text summary of progress</t>
  </si>
  <si>
    <t>Progress_RAG_rating</t>
  </si>
  <si>
    <t>Select from drop down box</t>
  </si>
  <si>
    <t>Resource_RAG</t>
  </si>
  <si>
    <t xml:space="preserve">Select from drop down box </t>
  </si>
  <si>
    <t>Programme_RAG</t>
  </si>
  <si>
    <t>Select from drop down box - a task could be rated as red on progress but not present a serious risk to achieving the strategic objective</t>
  </si>
  <si>
    <t>OO_No</t>
  </si>
  <si>
    <t>Operational_objective</t>
  </si>
  <si>
    <t xml:space="preserve">Leading Committee </t>
  </si>
  <si>
    <t>Supporting Committee</t>
  </si>
  <si>
    <t>By 2022 OSPAR will implement an automated eutrophication assessment tool to deliver harmonised and transparent assessments for OSPAR and the Marine Strategy Framework Directive and to provide support for the development of the SDG 14.1.1 Index of Coastal Eutrophication in 2025</t>
  </si>
  <si>
    <t>By 2022 OSPAR will determine the maximum inputs of nutrients for relevant assessment areas which prevent deterioration and enable the achievement of non-problem area status throughout the North-East Atlantic</t>
  </si>
  <si>
    <t>By 2024 OSPAR will identify and quantify relevant sources, including transboundary transport, and agree nutrient reduction needs for each Contracting Party to stay at or below the maximum input levels, reporting on progress towards these in 2025 and regularly thereafter</t>
  </si>
  <si>
    <t>By 2028 OSPAR will ensure that sufficient measures are taken to achieve the necessary input reductions to prevent coastal and offshore eutrophication in the North-East Atlantic, working where appropriate with national and international organisations and authorities concerned with managing nutrient emissions, discharges and losses</t>
  </si>
  <si>
    <t>By 2030 OSPAR will ensure that nutrient reduction targets and measures are sufficient to avoid adverse eutrophication effects in a changing climate</t>
  </si>
  <si>
    <t>By 2030 OSPAR will develop and implement a regional approach to applying nature-based solutions to reinstate and safeguard the natural capacity of the ecosystem to sequester nutrients through conservation and restoration of estuarine, coastal and marine habitats, where this is practicable</t>
  </si>
  <si>
    <t>By 2025 OSPAR will implement a coordinated long-term monitoring programme for ocean acidification variables.</t>
  </si>
  <si>
    <t>By 2023 OSPAR will develop assessments of ocean acidification and climate change and will take the impacts of ocean acidification and climate change into account in relevant OSPAR indicators and assessments.</t>
  </si>
  <si>
    <t>All</t>
  </si>
  <si>
    <t>In 2023, and every 6 years thereafter, OSPAR will assess the current and projected impacts of climate change and ocean acidification on the OSPAR maritime area and its uses, to inform the development of national and international actions.</t>
  </si>
  <si>
    <t>S11.04</t>
  </si>
  <si>
    <t>From 2021 OSPAR will, consider the additional pressures from climate change and ocean acidification both now and under a future climate in its regular review of measures and actions and update them as appropriate.</t>
  </si>
  <si>
    <t>By 2025 OSPAR will develop a coordinated management approach to strengthening ecosystem resilience, including to the consequences of climate change and ocean acidification.</t>
  </si>
  <si>
    <t>By 2023  and every six years thereafter, OSPAR will assess at a regional scale the OSPAR network of marine protected areas in respect of the resilience of marine biodiversity to climate change, with the aim of ensuring that the network provides a good representation of species and habitats and that its spatial design and management regime remains relevant.</t>
  </si>
  <si>
    <t>From 2021 OSPAR will ensure that revisions to the OSPAR list of threatened and/or declining species and habitats and status assessments take account of any relevant impacts of climate change and ocean acidification.</t>
  </si>
  <si>
    <t>By 2025 OSPAR will develop a regional approach to applying nature-based solutions for carbon storage and implement specific measures to protect and restore relevant carbon sequestration and storage habitats, such as seagrass beds, kelp forests and saltmarshes.</t>
  </si>
  <si>
    <t>By 2025  OSPAR will take nature-based carbon storage into account when reviewing the criteria for the designation of marine protected areas and the OSPAR List of threatened and/or declining species and habitats</t>
  </si>
  <si>
    <t>By 2024 OSPAR will review the results of monitoring that is undertaken in relation to carbon dioxide storage to assess whether the monitoring techniques deployed are adequate to demonstrate that carbon dioxide streams are retained permanently in the storage complex.  By 2026 OSPAR will evaluate the effectiveness of OSPAR measures to ensure the carbon dioxide streams are retained permanently in the storage complex and will not lead to any significant adverse consequences for the marine environment, human health and other legitimate uses of the maritime area.</t>
  </si>
  <si>
    <t>By 2023 OSPAR will develop common principles and by 2024  develop guidance to promote and facilitate sustainable development and scaling up of offshore renewable energy in a way that cumulative environmental impacts are minimised.</t>
  </si>
  <si>
    <t>By 2022 OSPAR will introduce a revised approach to managing the OSPAR Lists of Chemicals for Priority Action and Substances of Possible Concern (LCPA and LSPC). By 2022 and regularly thereafter, OSPAR will identify contaminants of emerging concern for the marine environment and prioritise them for action, including promoting and where necessary supplementing measures under relevant EU legislation and international organisations</t>
  </si>
  <si>
    <t>OSPAR  will develop and identify marine-relevant assessment criteria for hazardous substances,  for use in the QSR2023 and subsequently further develop these, including for emerging contaminants, working closely with relevant experts, particularly in the Working Group Chemicals under the Water Framework Directive Common Implementation Strategy</t>
  </si>
  <si>
    <t>By 2027 OSPAR  will ensure that measures to eliminate discharges, emissions and losses of hazardous substances are in place to achieve or maintain good environmental status for hazardous substances, including through working regularly with other organisations</t>
  </si>
  <si>
    <t>By 2026 OSPAR will further develop the Harmonised Mandatory Control System for the use and discharge of offshore chemicals to improve coherence with other relevant international requirements such as the EU REACH Regulation and the Biocidal Products Regulation</t>
  </si>
  <si>
    <t>On an ongoing basis OSPAR  will further prevent, progressively reduce or, where that is not practicable, minimise discharges of radioactive substances through the application of Best Available Techniques (BAT), taking into account technical feasibility, radiological impact and legitimate uses of the sea.</t>
  </si>
  <si>
    <t>By 2025 OSPAR will identify and consider any obstacles in achieving further reductions in environmental concentrations of radioactive substances in the marine environment and examine possible solutions where appropriate</t>
  </si>
  <si>
    <t>By 2025 OSPAR will identify the different types of loss of radioactive substances that may contribute to pollution of the marine environment. By 2027 OSPAR will determine if any additional measures are required to prevent such pollution, to the extent that such pollution is not already the subject of effective measures agreed by other international organisations or prescribed by other international conventions</t>
  </si>
  <si>
    <t>By 2028 OSPAR will, following the outcome of the Quality Status report 2023, address, where appropriate, any uncertainties by reviewing and updating methodologies to better determine the possible impact of releases, emissions and losses of radioactive substances on marine ecosystems.</t>
  </si>
  <si>
    <t>S4.03</t>
  </si>
  <si>
    <t>By 2025 OSPAR will reduce by at least 50% the prevalence of the most commonly found single-use plastic items and of maritime-related plastic items on beaches in order to contribute to the achievement of relevant regional and EU threshold values building upon requirements for EU MS in the EU Single Use Plastics Directive (Directive 2019/904) and by at least 75% by 2030.</t>
  </si>
  <si>
    <t>S4.06</t>
  </si>
  <si>
    <t>By 2027 OSPAR will develop measures to control, and where possible, phase out discharges of plastic substances, including microplastics, contained in chemicals from offshore sources.</t>
  </si>
  <si>
    <t>S4.07</t>
  </si>
  <si>
    <t>By 2025 OSPAR will develop approaches to prevent and reduce riverine marine litter inputs in cooperation with the relevant international river or river basin commissions, and other appropriate authorities and organisations.</t>
  </si>
  <si>
    <t>S4.08</t>
  </si>
  <si>
    <t>By 2025 OSPAR will develop and implement measures to substantially reduce marine litter from fishing and aquaculture gear, in collaboration with those sectors, as appropriate, and by 2027 will determine the need for, and where appropriate, adopt targets or other actions for the separate collection of end-of-life fishing and aquaculture gear coherent with relevant EU Directives and the update of the OSPAR Regional Action Plan on Marine Litter.</t>
  </si>
  <si>
    <t>By 2022 OSPAR will agree an updated Regional Action Plan on Marine Litter including a set of prioritised “SMART” objectives to address new and emerging issues and to reduce the impacts of those items causing most harm to the marine environment</t>
  </si>
  <si>
    <t>By 2023 OSPAR will improve the evidence base on harm in relation to marine litter with the aim of developing and agreeing actions and measures to reduce harm by 2025.</t>
  </si>
  <si>
    <t>By 2023 OSPAR will develop additional regionally coordinated quantitative reduction targets for all marine litter on beaches, and as soon as possible for other relevant environmental compartments, taking account of relevant regional and EU threshold values</t>
  </si>
  <si>
    <t>By 2025 OSPAR will develop programmes and measures to control, and where appropriate, phase out plastic from materials placed at sea for the purposes of marine infrastructure developments. </t>
  </si>
  <si>
    <t>S5.01</t>
  </si>
  <si>
    <t xml:space="preserve">By 2030 OSPAR will further develop its network of marine protected areas (MPAs) and other effective area-based conservation  measures (OECMs) to cover at least 30% of the OSPAR maritime area to ensure it is representative, ecollogically coherent and effectively managed to achieve its conservation status. </t>
  </si>
  <si>
    <t>S5.03</t>
  </si>
  <si>
    <t>By 2024, OSPAR will establish a mechanism to provide that where Contracting Parties are authorising  human activities under their jurisdiction or control that may conflict with the conservation objectives of OSPAR MPAs in the ABNJ, these activities are subjected to an Environmental Impact Assessment (EIA) or Strategic Environmental Assessment (SEA).</t>
  </si>
  <si>
    <t>By 2022 OSPAR will identify barriers to the effective management of MPAs, and by 2024 take steps to address them appropriately to enable all OSPAR MPAs to achieve their conservation objectives.</t>
  </si>
  <si>
    <t>By 2025 at the latest OSPAR will take appropriate actions to prevent or reduce pressures to enable the recovery of marine species and benthic and pelagic habitats in order to reach and maintain good environmental status as reflected in relevant OSPAR status assessments, with action by 2023 to halt the decline of marine birds</t>
  </si>
  <si>
    <t>By 2025 OSPAR will have implemented all agreed measures to enable the recovery of OSPAR Listed threatened and/or declining species and habitats and will take additional measures as needed.</t>
  </si>
  <si>
    <t>S5.O6</t>
  </si>
  <si>
    <t>Where the knowledge base is insufficient to achieve OSPAR’s biodiversity objectives, OSPAR will take action to improve regional coordination for collection and sharing of data, information and knowledge, with elasmobranchs as a priority by 2023.</t>
  </si>
  <si>
    <t>By 2023 OSPAR will identify habitats suitable for restoration, and develop a common knowledge base on the most appropriate and effective methods for restoration of degraded habitats.</t>
  </si>
  <si>
    <t>By 2025 OSPAR will develop a regional approach, including relevant qualitative and/or quantitative targets for restoration of degraded habitats suitable for restoration, and will then implement actions to achieve the targets as appropriate</t>
  </si>
  <si>
    <t>S7.04</t>
  </si>
  <si>
    <t>By 2023 OSPAR will assess, review and potentially revise the OSPAR criteria, guidelines and procedures relating to the dumping of wastes or other matter and to the placement of matter.</t>
  </si>
  <si>
    <t>S7.05</t>
  </si>
  <si>
    <t>By 2024 OSPAR will review the risks from new, emerging and increasing pressures on the marine environment, taking account of OSPAR’s Quality Status Report 2023, and prioritise them for action and the adoption of measures where necessary</t>
  </si>
  <si>
    <t>S7.06</t>
  </si>
  <si>
    <t>OSPAR will work with relevant competent authorities and other stakeholders to minimise, and where possible eliminate, incidental by-catch of marine mammals, birds, turtles and fish so that it does not represent a threat to the protection and conservation of these species and will work towards strengthening the evidence base concerning incidental by-catch by 2025.</t>
  </si>
  <si>
    <t>By 2028  OSPAR will further develop methods for the analysis of cumulative effects in the marine ecosystems of the North-East Atlantic, taking into account relevant spatial and temporal information on human activities, pressures, sensitive receptors and habitats, and use the results to inform the establishment of measures and actions to prevent, reduce or otherwise manage impacts.</t>
  </si>
  <si>
    <t>By 2025 OSPAR will develop a coordinated management approach to ensure the number of non-indigenous species introduced via human activity is minimised and where possible reduced to zero.</t>
  </si>
  <si>
    <t>By 2025  OSPAR will start accounting for ecosystem services and natural capital by making maximum use of existing frameworks in order to recognise, assess and consistently account for human activities and their consequences in the implementation of ecosystem-based management.</t>
  </si>
  <si>
    <t>By 2025 OSPAR will agree a regional action plan setting out a series of national and collective actions and, as appropriate, OSPAR measures to reduce noise pollution.</t>
  </si>
  <si>
    <t>By 2022 OSPAR will develop and implement a coordinated monitoring and modelling programme for continuous sound  to support an assessment of anthropogenic underwater noise in the OSPAR maritime area.</t>
  </si>
  <si>
    <t>S9.03</t>
  </si>
  <si>
    <t>By 2023 OSPAR will agree on an approach and on actions to promote and advance decommissioning technologies under the framework of Decision 98/3 with the aim of reducing the scope of possible derogations.</t>
  </si>
  <si>
    <t>By 2023 OSPAR will deliver a quantitative evidence base on pressures from human activities causing physical loss and disturbance to seabed habitats. On this basis, OSPAR will address and, where possible, reduce these pressures from human activities within its competence and regularly engage with other competent authorities with a view to reducing these pressures within their respective areas of competence in order to help achieve or maintain good environmental status.</t>
  </si>
  <si>
    <t>By 2023 OSPAR will review and, if appropriate, amend the categories of disused offshore installations where derogations may be considered under OSPAR Decision 98/3 on the Disposal of Disused Offshore Installations, aiming to reduce the scope of possible derogations. The review will be based, inter alia, on the advancement of decommissioning technologies and on the best available scientific knowledge.</t>
  </si>
  <si>
    <t>SX</t>
  </si>
  <si>
    <t>By 2023 OSPAR will implement the regional coordination requirements  arising from Commission Decision (EU) 2017/848  for those Contracting Parties that are EU Member States, including regional lists of elements, aggregation and assessment methods and threshold values for the North-East Atlantic region or its subregions.</t>
  </si>
  <si>
    <t>By 2024 OSPAR will initiate discussions on the development of a practical approach for regional-scale ecosystem-based management ,  including through the ‘Collective Arrangement’ and in cooperation with fisheries management bodies and other competent organisations, in order to strengthen ecosystem resilience to climate change and to safeguard the marine environment, its biodiversity and ecosystem services.</t>
  </si>
  <si>
    <t>CoG/BDC</t>
  </si>
  <si>
    <t>1 - Task will support the delivery of one or more strategic objectives and/or operational objectives</t>
  </si>
  <si>
    <t>2 - Task will have a significant impact on one or more operational objectives</t>
  </si>
  <si>
    <t>3 - Task will have a significant impact on one or more strategic objectives and/or fully implement one or more operational objectives</t>
  </si>
  <si>
    <t>4 - Task will have a critical impact on one or more strategic objectives and fully implement one or more operational objectives</t>
  </si>
  <si>
    <t>Strategic Objective</t>
  </si>
  <si>
    <t>Task Number</t>
  </si>
  <si>
    <t>Comment</t>
  </si>
  <si>
    <t>Impact_value</t>
  </si>
  <si>
    <t>Risk_likelihood</t>
  </si>
  <si>
    <t>Impact Rating</t>
  </si>
  <si>
    <t>Progress RAG rating</t>
  </si>
  <si>
    <t>Resource RAG rating</t>
  </si>
  <si>
    <t>Programme RAG</t>
  </si>
  <si>
    <t>Template_version</t>
  </si>
  <si>
    <t>Anticipated_outputs</t>
  </si>
  <si>
    <t>End date and key milestones</t>
  </si>
  <si>
    <t>Programme_Value</t>
  </si>
  <si>
    <t>Implement an automated eutrophication assessment tool – Common Procedure eutrophication assessment tool (COMPEAT)</t>
  </si>
  <si>
    <t>Started  (2023) Completed. A new task to be drafted by ICG-Eut 2023 for the optimisation of COMPEAT.</t>
  </si>
  <si>
    <t>Fully functioning COMPEAT, including agreed dataset, for a harmonised and semi-automated application of the 4th Common Procedure</t>
  </si>
  <si>
    <t>Co-convenor Michelle Devlin (UK), Hjalte Parner (ICES)</t>
  </si>
  <si>
    <t>1. Test version available at ICG-Eut January 2020.
2. Progress approved by HASEC March 2020.
3. ICES commissioned to further develop the tool in the ICES work plan 2021 – by OSPAR 2020.
4. ICES commissioned to further develop the tool in the ICES work plan 2022 – by OSPAR 2021
End: 2021/22. Delivery for 4th application of the Common Procedure (COMP), 2021/22</t>
  </si>
  <si>
    <t>"S1.O2 S1.O3 S1.O4 S1.O5 S1.O6"</t>
  </si>
  <si>
    <t>S1.O1.T2</t>
  </si>
  <si>
    <t>Agree threshold levels for eutrophication parameters</t>
  </si>
  <si>
    <t xml:space="preserve">Started  (2023) Completed.  ICG EMO did the modelling and provided the thresholds for this task and OSPAR agreed the threshold levels for eutrophication parameters for the COMP4. </t>
  </si>
  <si>
    <t>Ecologically coherent assessment thresholds for eutrophication for the Convention area that also align with WFD and are applicable for CPs that are EU Member States to use in their MSFD assessment reporting obligations</t>
  </si>
  <si>
    <t>Convenor of ICG-Eut (Michelle Devlin, UK) and ICG-EMO (Hermann Lenhart, DE)</t>
  </si>
  <si>
    <t>1.	ICG-EMO workshop in Hamburg, September 2019
2.	Intersessional TG-COMP meetings to establish scenarios (June – September 2020)
3.	ICG-EMO online workshop, November 2020
4.	ICG-Eut January 2021
5.	TG-COMP meetings in 2021
6.	HASEC 2021
7.	HASEC HOD autumn 2021
8.	Final agreement by the OSPAR Commission 2022</t>
  </si>
  <si>
    <t>S1.O1.T3</t>
  </si>
  <si>
    <t>COMPEAT development</t>
  </si>
  <si>
    <t>COMPEAT provides OSPAR with a regionally harmonized assessment platform. Further development of COMPEAT to meet the needs of OSPAR eutrophication assessment is necessary in the short term to fulfil the objectives of S1.O1 by 2025.</t>
  </si>
  <si>
    <t>Revisions to COMPEAT as identified in the ICG – Eut 2023 Summary Record and the proposed annual programme of work for ICES 2023-2025.</t>
  </si>
  <si>
    <t xml:space="preserve">Philip Axe (Sweden), supported by Deputy Secretary responsible for managing the ICES Work Programme. </t>
  </si>
  <si>
    <t xml:space="preserve">Started in March 2023 
1) Implementation of ICES programme of work 2023/2024 (March 2024)  
2) Implementation of ICES programme of work 2024/2025 (March 2025) 
Task to be completed by 2025. </t>
  </si>
  <si>
    <t>S1.O1.T4</t>
  </si>
  <si>
    <t>Develop the ICEP model based on fluxes of nitrogen, phosphorous and silicate   </t>
  </si>
  <si>
    <t xml:space="preserve">Started (2023) Identify nutrient / phosphorous limitations that could be done by COMPEAT. N/P-Silicate ratios. </t>
  </si>
  <si>
    <t xml:space="preserve">Indicator for Coastal Eutrophication Potential (N and P loading)  </t>
  </si>
  <si>
    <t xml:space="preserve">Lars Sonesten (Chair of INPUT), Michelle Devlin (ICG-Eut Co-Convenor).  </t>
  </si>
  <si>
    <t xml:space="preserve">2022 - 2025  
1. Survey availability of silicate inputs / fluxes from Contracting Parties to the Convention area.   
2. Modify RID database to ensure it contains silicate.   
3. Data reporting round by Contracting Parties.   
4. Identify production nitrogen and phosphorous limiting (Billen and Garnier, 2007).   
Revise / further develop factsheet to consider atmospheric and waterborne N inputs to coastal waterbodies.  
Adapt data to SDG reporting format  </t>
  </si>
  <si>
    <t>S1.O3.T1</t>
  </si>
  <si>
    <t xml:space="preserve">Identifying and quantifying relevant sources </t>
  </si>
  <si>
    <t>Annual flow normalised input product 
Revise PARCOM Recommendation 88/2</t>
  </si>
  <si>
    <t>Julian Moennich (Germany), Bert Bellert (The Netherlands)</t>
  </si>
  <si>
    <t xml:space="preserve">2024-2025 Review of the CP’s models used to consider nutrients from agriculture. 
2022-2024 Consider the emissions from wastewater treatment plants regulated by EU WFD. 
2022 – 2025 Consider Reviewing the existing PARCOM Recommendation 88/2 </t>
  </si>
  <si>
    <t>S1.O3.T2</t>
  </si>
  <si>
    <t>dentifying and quantifying relevant atmospheric sources</t>
  </si>
  <si>
    <t>Weather normalised input product and source receptor matrices for each COMP4 assessment uni</t>
  </si>
  <si>
    <t>Lars Sonesten (Chair of INPUT) supported by Deputy Secretary responsible for managing EMEP contracts</t>
  </si>
  <si>
    <t xml:space="preserve">2022-2027 (Annually): Update of time-series of total annual atmospheric deposition of Pb, Cd and Hg to the OSPAR areas with modelling data for 2020 (based on regular EMEP modelling (0.4x0.4 degree resolution) for the OSPAR areas II, III, and IV and additional global simulations (3x3 degree resolution) for the OSPAR regions I, II, III, IV and V) 
2022, 2024 and 2026: Update of time series of total annual emissions (1990-2019) of Pb, Cd and Hg from OSPAR CPs with data for 2020 including contribution of emission sectors (based on official EMEP reporting 2022) 
2025: Information on contributions (in %) of the OSPAR CPs to total annual deposition of Pb, Cd and Hg to the OSPAR areas in 2020 (based on regular EMEP modeling (0.4x0.4 degree resolution) for the OSPAR areas II, III, and IV and additional global simulations (3x3 degree resolution) for the OSPAR areas I and V) 
2025: Information on contributions (in %) of different emission sectors( ) to total annual deposition of Pb, Cd and Hg to the OSPAR areas in 2020 (regional modeling (0.4x0.4 degree resolution) for the OSPAR areas II, III, and IV and global simulations (3x3 degree resolution) for the OSPAR areas I and V) 
Annual reporting to HASEC Committee meetings.  </t>
  </si>
  <si>
    <t>S1.O3.T3</t>
  </si>
  <si>
    <t>Implementation of the new RID+ following the results of the feasibility study for RID (RID+)</t>
  </si>
  <si>
    <t xml:space="preserve">Lars M. Svendsen, Denmark, (provided adequate funding (including for project management) are secured), Eva Skarbøvik, Norway and NIBIO, Norway </t>
  </si>
  <si>
    <t xml:space="preserve">Meeting A: In April 2023: All INPUT delegates, the Database Group, and the Secretariat (4 hrs)  
Meeting B: April/May 2023: INPUT delegates with transboundary challenges, the Database Group, and the Secretariat (2-3 hrs).  
Implementation from July 2023 to December 2024 </t>
  </si>
  <si>
    <t>S1.O3.T4</t>
  </si>
  <si>
    <t>Revision of HARPNUT Guideline 1, 5, 6, 8 and 9</t>
  </si>
  <si>
    <t xml:space="preserve">Revised HARPNUT guidelines 1, 5, 6, 8 and 9 </t>
  </si>
  <si>
    <t xml:space="preserve">Eva Skarbøvik, Norway (Guideline 1), Lars M. Svendsen, Denmark (guideline 5, 6,8 and 9) and INPUT Review Group </t>
  </si>
  <si>
    <t xml:space="preserve">April 2023: Remaining Countries delivers fill-in questionnaires.
May 2023: First draft revised HARPNUT guidelines 5, 8 and 9 for discussion in RID review group. 
June 2023: First draft HARPNUT guideline 1 and 6 for discussion in Review Group. 
November 2023. Final draft of guidelines 1, 5, 6, 8 and 9 discussed and accepted in Review Group. 
January 2024: OSPAR INPUT discuss and comment on the five revised guidelines. 
February 2024: Revised five guidelines send to HASEC. 
March 2024: HASEC to approve guidelines. 
June 2024: OSPAR Commission to adopt the revised five guidelines.  </t>
  </si>
  <si>
    <t>S1.O4.T1</t>
  </si>
  <si>
    <t xml:space="preserve">Ensuring sufficient measures on nutrient reductions are in place </t>
  </si>
  <si>
    <t xml:space="preserve">1. National survey on measures in place.  
2. EMEP report on emissions reduction.  
3. Report from EIHA on IMO changes on inputs from shipping.  
4. Gap analysis.  
5. Workshop authorities concerned managing emissions discharges and losses (RBD authorities). </t>
  </si>
  <si>
    <t xml:space="preserve">Maite Hernández (Spain) and ICG MARE Co-Convenors </t>
  </si>
  <si>
    <t xml:space="preserve">2022-2023: Identify problem areas (from QSR) and draw conclusions on required measures and investigate options for a nutrient recycling strategy (no-regret measure, circular economy objective);  
2023-2025: Work mainly builds on agreeing on maximum inputs of nutrients for selected areas (by 2022, possibly delayed) &amp; reduction requirements (by 2024) 
As a basis threshold values for eutrophication parameters are needed that are based on a common approach allowing a level-playing field. 
Sufficiency of measures analysis. If problem areas exist only adjacent to coastal waters in river plumes, then a first step would be analysing whether WFD measures are sufficient to achieve non-problem status → supported by ICG EMO 
In addition, consider EMEP prognosis on reduction of nitrogen deposition to be expected by implementing the EU NEC Directive  → supported by EMEP 
HASEC will need to revise PARCOM 88/2 on the reduction of inputs of nutrients to deliver S1O3 → INPUT supported by ICG EMO 
Seek cooperation with CLRTAP to promote consideration of marine pollution and eutrophication in the Gothenburg Protocol 
Analyse portfolio of MSFD measures to identify subjects for cooperation and draw inspiration from HELCOM Baltic Sea Action Plan &amp; other RSCs </t>
  </si>
  <si>
    <t>S1.O5.T1</t>
  </si>
  <si>
    <t xml:space="preserve">Eutrophication adaptation for a future climate </t>
  </si>
  <si>
    <t>Background document on target revision and the need of measures, outlining further steps 
If necessary: Recommendation or other agreement ensuring climate-adapted eutrophication management targets</t>
  </si>
  <si>
    <t>Michelle Devlin (United Kingdom / ICG-Eut Co-Convenor), ICG – EMO (climate scenarios, eutrophication modelling, trans-boundary nutrient transports), WG INPUT and ICG MaRE (analysis of nutrient inputs, analyses of measures, connections with RBMAs)</t>
  </si>
  <si>
    <t xml:space="preserve">On completion of S1.O2 </t>
  </si>
  <si>
    <t xml:space="preserve">Workshop 2025 
First draft report: HASEC 2027 
Final report: HASEC 2029 </t>
  </si>
  <si>
    <t>S1.O6.T1</t>
  </si>
  <si>
    <t xml:space="preserve">A regional approach to applying nature-based solutions to reinstate and safeguard the natural capacity of the ecosystem to sequester nutrients through conservation and restoration of estuarine, coastal and marine habitats </t>
  </si>
  <si>
    <t xml:space="preserve">A regional framework that facilitates restoration and protection work to sequester nutrients and a platform for sharing techniques to improve the cost effectiveness of restoration work. </t>
  </si>
  <si>
    <t>ICG-EUT</t>
  </si>
  <si>
    <t xml:space="preserve">2023 – 2024 Develop a definition of ”regional approach” and identify relevant species and habitats of interest 
2023 – 2025 Make links with and between existing projects and platforms for relevant restoration and protection work 
2025 - 2027Identify gaps in ongoing MPA and restoration work and recommend appropriate measures to address these gaps 
2027 – 2029 Model the impact of safeguarding and restoration on biogeochemical cycles in the OSPAR maritime area 
2030 – deliver final documentation to OSPAR </t>
  </si>
  <si>
    <t>S2.O1.T1</t>
  </si>
  <si>
    <t>A new approach for LCPA and LSPC</t>
  </si>
  <si>
    <t xml:space="preserve">Started. (2023) A new holistic approach to rationalised the list of chemicals and it annex was approved by HASEC and after the JL advice, the work will be implemented by the new ICG-List for WG MIME and will report to HASEC annually. MIME agreed to amend the contents of the task and the milestones in line with the work of ICG-List.
</t>
  </si>
  <si>
    <t>Agreement with a new approach including the evaluation of the old Lists</t>
  </si>
  <si>
    <t xml:space="preserve">Co-convenor ICG-List  Irene van der Stap (NL).  </t>
  </si>
  <si>
    <t>1.	Delivery of the QSR case study (Q2 2022)
2.	Evaluation on what it means for the current LCPA and LSPC (Q3 2022).</t>
  </si>
  <si>
    <t>S2.O2.T1</t>
  </si>
  <si>
    <t xml:space="preserve">Acceptance of national Environmental Quality Standard values </t>
  </si>
  <si>
    <t xml:space="preserve">(2023) The work is ongoing. A report was presented to HASEC HOD 2022 with an overview of work being carried out on assessment criteria. Test values for the roll-over assessments would be implemented. Contracting Parties were requested to inform ICG-EQS on any national work on assessment criteria to prepare an overview of substances where there is work underway in OSPAR, HELCOM or nationally together with updating on the EU EQS dossier. </t>
  </si>
  <si>
    <t xml:space="preserve">Set of Environmental Quality Standard (EQS) values targeted to measure progress against and based on best-available science at the time in each water body. </t>
  </si>
  <si>
    <t xml:space="preserve">Martin Mørk Larsen (DK) </t>
  </si>
  <si>
    <t xml:space="preserve">Start: 2021 
First progress report: HASEC 2022 
October 2022 – Test values for the roll-over assessment 
MIME 2022 
HASEC 2023  </t>
  </si>
  <si>
    <t>S2.O3.T1</t>
  </si>
  <si>
    <t>An analysis of the need for measures within OSPAR to reduce discharges, emissions and losses of hazardous substances from shipping and smaller leisure craft</t>
  </si>
  <si>
    <t>Started (2023) Meetings will be organised intersessionally with other HASEC subsidiary bodies, the ICES WGSHIP and relevant projects under implementation (e.g. EMERGE). Portugal would further discuss with the experts of the University of Aveiro involved in EMERGE Project to support this task.</t>
  </si>
  <si>
    <t>Background document on the need of measures and further steps</t>
  </si>
  <si>
    <t xml:space="preserve">Lugdiwine Burtschell (FR) and Johan Gustafsson (SE) </t>
  </si>
  <si>
    <t xml:space="preserve">1.	Start: 2020
2.	First draft report: HASEC 2024
3.	Final report: HASEC 2025
</t>
  </si>
  <si>
    <t>S2.O3.T2</t>
  </si>
  <si>
    <t>Report on spills, discharges and emissions from oil and gas installation</t>
  </si>
  <si>
    <t>Annual report compiled from 2021 data provided by Contracting Parties (2023)</t>
  </si>
  <si>
    <t xml:space="preserve">Annual report on spills, discharges and emissions from oil and gas installation 
2020-20XX Assessment Report for the next OSPAR IA/QSR
</t>
  </si>
  <si>
    <t>OIC Expert Assessment Panel (EAP) Convenor - Mr Andrew Taylor (UK)</t>
  </si>
  <si>
    <t>1. Contracting Parties reporting verified data by 1st Nov of each year
2. Secretariat compiling the data for EAP
3. Annual meeting of the EAP and completion of the annual report
4. 2020-20XX Assessment Report for the next OSPAR IA/QSR</t>
  </si>
  <si>
    <t>S2.O3.T3</t>
  </si>
  <si>
    <t>Phase out of offshore chemicals identified as candidates for substitution</t>
  </si>
  <si>
    <t>Progress report made for OIC 2022. Phase out work to contInue (2023)</t>
  </si>
  <si>
    <t>Implementation report from Contracting Parties by 31 January 2022 and 31 January 2025</t>
  </si>
  <si>
    <r>
      <t>Sylvia Blake (Sylvia.blake@cefas.co.uk) and Janine Killaars (j.j.killaars@minez.nl) from CEFAS (NL)</t>
    </r>
    <r>
      <rPr>
        <sz val="11"/>
        <color theme="1"/>
        <rFont val="Calibri"/>
        <family val="2"/>
        <scheme val="minor"/>
      </rPr>
      <t>/ Mark Shields (mark.shields@beis.gov.uk) from OPRED (UK</t>
    </r>
  </si>
  <si>
    <t>1. Start date 2020
2. 1st 3 yearly implementation report – Jan 2022
3. produce asessment reports on technical and safety obstacles to substitutions by ?
4. 2nd 3 yearly implementation report – Jan 2025
5. By 2026, produce a report assessing the phasing out of discharges of substitution chemicals</t>
  </si>
  <si>
    <t>S2.O3.T4</t>
  </si>
  <si>
    <t>Nanomaterials in offshore chemicals</t>
  </si>
  <si>
    <t>Data collection ongoing. Further plans to be developed (2023)</t>
  </si>
  <si>
    <t>Data on the extent of the use and discharge of nanomaterials in offshore chemicals</t>
  </si>
  <si>
    <t>Sylvia Blake (Sylvia.blake@cefas.co.uk) and Janine Killaars (j.j.killaars@minez.nl) from CEFAS (NL)</t>
  </si>
  <si>
    <t>1. Start date – 2020
2. 2022 – Amendment to OSPAR Recommendation 2017/01 – HOCNF form to capture substance level data
3. 2025, 2026, 2027 - annual Expert Assessment Panel report  
4. By 2027, assess and report on the extent of the use and discharge of nanomaterials in offshore chemicals, and if appropriate put forward proposal for OSPAR measures.</t>
  </si>
  <si>
    <t>S2.O3.T5</t>
  </si>
  <si>
    <t>Produced water</t>
  </si>
  <si>
    <t>Questionnaire to be sent in 2023-2024 (2023)</t>
  </si>
  <si>
    <t>Report on extent and impacts of sheens from produced water discharges on the marine environment. If appropriate, introduce measures to control the formation of sheens from produced water discharges</t>
  </si>
  <si>
    <t xml:space="preserve">Norway: Ann Mari Green (ann.mari.vik.green@miljodir.no) </t>
  </si>
  <si>
    <t>1. Assess the number and extent of produced water sheens from offshore installations including use of satellite surveillance and aerial surveillance flights and the impacts of sheens on the marine environment
2. Consider existing measures in other areas of offshore oil and gas activity in relation to sheens  
3. If appropriate develop measures to control the formation of sheens from produced water discharges</t>
  </si>
  <si>
    <t>S2.O3.T6</t>
  </si>
  <si>
    <t>Risk based approach for management of produced water</t>
  </si>
  <si>
    <t>Possible review of the Recommendation 2012/5 and Guidelines</t>
  </si>
  <si>
    <t>Norway: Reidunn Stokke (reidunn.stokke@miljodir.no)</t>
  </si>
  <si>
    <t>2023 –  CPs to review and evaluate the effectiveness of RBA
2024 – Overall assessment of the effectiveness
2028 - CPs to review and evaluate the effectiveness of RBA
2029 - Overall assessment of the effectiveness</t>
  </si>
  <si>
    <t>S9.O2 and S9.O3</t>
  </si>
  <si>
    <t>S2.O3.T7</t>
  </si>
  <si>
    <t>Harmonised Comparative Assessment methodology</t>
  </si>
  <si>
    <t xml:space="preserve">Included 2022. </t>
  </si>
  <si>
    <t>Harmonised comparative assessment methodology and if appropriate a template to cover the presentation of information related to Annex 2 of Decision 98/3</t>
  </si>
  <si>
    <t>HOD</t>
  </si>
  <si>
    <t>Germany (Ingo Narberhaus and Hans-Peter Damian) and the Netherlands (Ilse van de Velde and Jip van Zoonen)</t>
  </si>
  <si>
    <t xml:space="preserve">2022 – Consider the scope of the comparative assessment and any initial proposals for a harmonised Comparative Assessment methodology to support the assessment under Annex 2 of Decision 98/3
2022 – Decision on need for a consultant to be taken once scope of work has been agreed. [Draft the basis to contract an external consultant.]
2023 – Expert group to develop and finalise the harmonised Comparative Assessment methodology (one online meeting - one presential Workshop -final online meeting)
2024- Agreement on the harmonised Comparative Assessment methodology. </t>
  </si>
  <si>
    <t>S2.O3.T8</t>
  </si>
  <si>
    <t>North Sea Manual on Marine Pollution Offences</t>
  </si>
  <si>
    <t>New Chapter in Annex VI 
Revised version of the Manual</t>
  </si>
  <si>
    <t>Norway (Annex VI) tbc
United Kingdom (Annex I)
The Netherlands (Annexes II and V)
NSN members (national chapters)
tbc (legislation)</t>
  </si>
  <si>
    <t>2020 – Start
2021 – Chapter on MARPOL Annex V
2023 – Chapter on MARPOL Annex VI
2024 -Update of national chapters
2025 – Update on legal instruments
2026 – Technical review in collaboration wiht the Bonn Agreement
2027 -Overall revision</t>
  </si>
  <si>
    <t>S2.O3.T9</t>
  </si>
  <si>
    <t>NSN Database</t>
  </si>
  <si>
    <t>Annual updates</t>
  </si>
  <si>
    <t xml:space="preserve">NSN Members, Secretariat </t>
  </si>
  <si>
    <t>2020– Start
Annual contributions from NSN members
Consideration of assessment reports from the Secretariat every X years</t>
  </si>
  <si>
    <t>S2.O3.T10</t>
  </si>
  <si>
    <t xml:space="preserve">Monitoring biological effects of the chemical contaminants </t>
  </si>
  <si>
    <t xml:space="preserve">Started in 2022. The work is ongoing. Experts are meeting regularly, and a space on Teams was created to exchange documents.  SGEFF suggested revision of existing biomarkers and bioassay protocols, current sentinel species, sampling recommendations and other new developments, e.g. effect-cases methods and effect-directed analysis for monitoring. </t>
  </si>
  <si>
    <t>Guidelines for monitoring biological effects of the chemical contaminants based on the OSPAR Hazardous substances and HELCOM EN- Hazardous substances monitoring objectives, covering the general effects and specific biological effects based on biological mechanisms and physiological functions analysed in the event of a diffuse or specific chemical contamination</t>
  </si>
  <si>
    <t xml:space="preserve"> Ketil Hylland (Norway) and Kari Lehtonen (Finland)</t>
  </si>
  <si>
    <t xml:space="preserve">The workplan will follow a stepwise approach, reporting the progress of the work to the relevant WGs and EGs in 2022-2024/2025. 
Step 1: To review and list (update) a “core set” of relevant parameters;
Step 2: To update the sampling strategy; 
Step 3: To optimize the current integrated biological effects approaches in use and to propose new ones;  Step 4: To review the current spatiotemporal assessment procedures in each country and to elaborate these according to different monitoring scenarios 
Step 5: To consider a new quality assurance programme (after the BEQUALM) 
Step 6: Finalising the new guidelines and their evaluation by the Regional Commissions </t>
  </si>
  <si>
    <t>S2.O4.T1</t>
  </si>
  <si>
    <t xml:space="preserve">Review of Harmonised Mandatory Control System </t>
  </si>
  <si>
    <t>Review of OSPAR Decision 2000/2 (as amended by OSPAR Decision 2005/1) and all underpinning Recommendations and Agreements</t>
  </si>
  <si>
    <t>ICG REACH led by Mikael Palme Maliknovsky (DK) and Pim Wassenaar (NL)</t>
  </si>
  <si>
    <t>S3.O1.T1</t>
  </si>
  <si>
    <t>Discharges from new technologies and applications</t>
  </si>
  <si>
    <t>Annual update from Contracting Parties (2023)</t>
  </si>
  <si>
    <t>Identify any new technology/applications
Collect and evaluate relevant discharge data for any new technology/applications identified
Update discharge agreements for the nuclear and non-nuclear sector, if necessary.</t>
  </si>
  <si>
    <t>Secretariat &amp; RSC</t>
  </si>
  <si>
    <t>Ongoing process linked with the update of the discharge agreement 2013-10</t>
  </si>
  <si>
    <t>S3.O1.T2</t>
  </si>
  <si>
    <t>Tritium BAT and abatement techniques</t>
  </si>
  <si>
    <t>Agreed specification for review of tritium abatement technologies (2023)</t>
  </si>
  <si>
    <t>Possible assessment of tritium discharges in future Periodic Evaluations</t>
  </si>
  <si>
    <t>Andrew Pynn (United Kingdom) with the support of Coralie Nyffenegger/Helene Caplin (France) and Anki Hagg (Sweden)</t>
  </si>
  <si>
    <t>S3.O1.T3</t>
  </si>
  <si>
    <t>BAT in the nuclear sector</t>
  </si>
  <si>
    <t>Following the timetable under the 8th round of reporting of OSPAR Recommendation 2018/01 (2023)</t>
  </si>
  <si>
    <t>Implementation report from Contracting Parties every six years; Overview of national statements on the 8th round of reporting on the implementation of BAT</t>
  </si>
  <si>
    <t>S3.O1.T4</t>
  </si>
  <si>
    <t>BAT in the non-nuclear sector.</t>
  </si>
  <si>
    <t>Collaboration with other relevant subject matter groups (2023)</t>
  </si>
  <si>
    <t>Report on the appropriateness and possibility of applying BAT to discharges of radioactive substances from the non-nuclear sector and if so, the development of an OSPAR measure</t>
  </si>
  <si>
    <t>Tanya Helena Hevrøy (Norway) with the support of the ICG OIC-RSC and non-nuclear EAP</t>
  </si>
  <si>
    <t>2022 Start
2028 End</t>
  </si>
  <si>
    <t>S3.O1.T5</t>
  </si>
  <si>
    <t>Discharge data from nuclear and non-nuclear sectors</t>
  </si>
  <si>
    <t>Discharges data annual reporting in place (2023)</t>
  </si>
  <si>
    <t>Annual report and assessment of liquid discharges from the nuclear sector; Annual report and assessment of discharges of radionuclides from the non-nuclear sector; Periodic Evaluations</t>
  </si>
  <si>
    <t>RSC Expert Assessment Panel (EAP): Co-Convenors for Nuclear data- Andrew Pynn (United Kingdom) and ), Nicolas Baglan and Coralie Nyffenegger (France) &amp; Convenor for Non- nuclear data-- Tanya Helena Hevrøy (Norway) and Hélène Caplin (France)</t>
  </si>
  <si>
    <t>S3.O1.T6</t>
  </si>
  <si>
    <t>Assessment of discharges</t>
  </si>
  <si>
    <t>Progress made by ICG-RAM (2023)</t>
  </si>
  <si>
    <t>Periodic Evaluations</t>
  </si>
  <si>
    <t>ICG RAM co-convened by France and the United Kingdom</t>
  </si>
  <si>
    <t>1. Agree on assessments required their purpose and broad approach (e.g. trends, frequency of assessments, indicator radionuclides) to report options and progress to RSC 2023. 
2. Undertake agreed Terms of Reference through an ICG.
3. Publish an Agreement on assessment methodologies (2024).
4. Undertake a review of the discharge reporting agreement and update if appropriate.
5. Delivery of assessments to agreed frequency, including periodic evaluation if necessary (2027??).</t>
  </si>
  <si>
    <t>S3.O2.T1</t>
  </si>
  <si>
    <t>Obstacles to further reductions in environmental concentrations</t>
  </si>
  <si>
    <t xml:space="preserve">Report with any necessary recommended further steps </t>
  </si>
  <si>
    <t>ICG-ORC convened by Portugal</t>
  </si>
  <si>
    <t xml:space="preserve">Establish an ICG with Terms of Reference to consider the issue (2023) 
Report from ICG (2024) 
Final report to be presented to RSC 2025 </t>
  </si>
  <si>
    <t>S3.O2.T2</t>
  </si>
  <si>
    <t>Environmental concentration data</t>
  </si>
  <si>
    <t>Environmental concentrations data annual reporting in place (2023)</t>
  </si>
  <si>
    <t>RSC Expert Assessment Panel (EAP) for environmental concentrations convened by Alastair Dewar  (UK)</t>
  </si>
  <si>
    <t>S3.O2.T4</t>
  </si>
  <si>
    <t>Assessment of environmental concentrations</t>
  </si>
  <si>
    <t>Periodic Evaluations
Agreement on assessment methodologies</t>
  </si>
  <si>
    <t>1. Agree on assessments required their purpose and broad approach (e.g. close to zero, near background, trends, frequency of assessments, indicator radionuclides, and media) to report options and progress to RSC 2023. 
2. Undertake agreed Terms of Reference through an ICG.
3. Publish an Agreement on assessment methodologies (2024).
4. Undertake a review of the monitoring programme and update if appropriate.
5. Delivery of assessments to agreed frequency, including periodic evaluation if necessary (2027??).</t>
  </si>
  <si>
    <t>S3.O3.T1</t>
  </si>
  <si>
    <t xml:space="preserve">Losses of radioactive substances </t>
  </si>
  <si>
    <t>Report  to RSC 2024 and identification of any necessary actions</t>
  </si>
  <si>
    <t>Norway (Carol Robinson)</t>
  </si>
  <si>
    <t xml:space="preserve">Identify types of losses 2024 
Identify possible knowledge and coverage gaps 2025 
Identify whether additional OSPAR actions or measures may be warranted to prevent losses leading to pollution of the OSPAR Maritime Area, and report to RSC 2026 </t>
  </si>
  <si>
    <t>S3.O3.T3</t>
  </si>
  <si>
    <t>Historical dumping sites and historical losses</t>
  </si>
  <si>
    <t>Projects/campaigns ongoing in France (and portugal) (2023)</t>
  </si>
  <si>
    <t>Updated information on historical dumping sites and historical losses</t>
  </si>
  <si>
    <t>RSC Contracting Parties</t>
  </si>
  <si>
    <t>Start date 2022
Annual updates from Contracting Parties
Identify and apply for funding opportunities</t>
  </si>
  <si>
    <t>S3.O4.T1</t>
  </si>
  <si>
    <t>Review of OSPAR Agreements</t>
  </si>
  <si>
    <t>Timeline agreed (2023)</t>
  </si>
  <si>
    <t>Updated Agreements as necessary</t>
  </si>
  <si>
    <t>Carol Robinson (Norway)</t>
  </si>
  <si>
    <t>Start date 2023 (Sec to propose a timetable for the review of all Agreements)
Deadline 2028</t>
  </si>
  <si>
    <t>S4.O1.T1</t>
  </si>
  <si>
    <t>RAP1 dissemination of results</t>
  </si>
  <si>
    <t>All finalised RAP-ML 1 outputs have been published on the OSPAR website. Completion of dissemination work is to be presented at EIHA 2022</t>
  </si>
  <si>
    <t>Publication of final RAP ML outputs; upgraded web site presentation; communication pack</t>
  </si>
  <si>
    <t>Lucy Ritchie (Secretariat)</t>
  </si>
  <si>
    <t>Agree updated RAPML by 2022</t>
  </si>
  <si>
    <t>RAP2 ML adopted by OSPAR 2022 [2023]</t>
  </si>
  <si>
    <t>N/A</t>
  </si>
  <si>
    <t>OSPAR Regional Action Plan on marine litter 2</t>
  </si>
  <si>
    <t>Mareike Eferling (NL), Stefanie Werner (DE), Senne Aertbelien (BE)</t>
  </si>
  <si>
    <t>S4.O1.T3</t>
  </si>
  <si>
    <t>Prevent the release of bio-carriers to the marine and riverine environment</t>
  </si>
  <si>
    <t>Two lines of action: development of Industry Guidelines for safe management of bio-carriers and assessment of alternative materials.  Industry guidelines (prepared by Surfrider for Nordic Council) have been submitted to ICG ML (2) 2023.  Draft BD/ possible guideline in development for ICG-ML(3) 2023 aim for EIHA 2024). Assessment of alternative materials will start in 2023.</t>
  </si>
  <si>
    <t xml:space="preserve">Two OSPAR briefs on the problem and available management measures (one directed at industry, one directed at policymakers).  
Awareness about the problem and available solutions among industry and policymakers.  
If appropriate, develop OSPAR Recommendation. </t>
  </si>
  <si>
    <t>[N.N - successor for Benedicte Jenot (Fr), Helen Klint (SE)</t>
  </si>
  <si>
    <t xml:space="preserve">2023: OSPAR will issue two briefs, one for the industry and one for policy makers/authorities to raise awareness about the problem and possible solutions. If resources are available, the briefs can be complemented with more accessible awareness raising material, such as a short film. 
2023: Investigate alternative materials for bio-carriers that are less harmful if they end up in the environment. 
2024, if appropriate: OSPAR will develop a recommendation so that CP will report on the actions implemented and their efficiency. </t>
  </si>
  <si>
    <t>S4.O1.T4</t>
  </si>
  <si>
    <t xml:space="preserve">Reduce macro litter losses in wastewater treatment systems </t>
  </si>
  <si>
    <t>OSPAR action dependent on French national project which is expected to meet its first delivery milestone end 2023 with a report of projects / experiments carried out by CPs to retrieve macro litter in wastewater networks (including sewage discharges form storm overflows). Once report available, information will be requested from ICG-ML on devices tried in CPs networks. [2023]</t>
  </si>
  <si>
    <t xml:space="preserve">Evaluation report on pilot projects and best practice guidelines  </t>
  </si>
  <si>
    <t>Benedicte Jenot (Fr)</t>
  </si>
  <si>
    <t>2023 to 2025: Report of project/experiments carried out by Cps to retrieve macro litter in wastewater networks (including sewage discharges from storm overflows) 
2024: share data and cost-efficiency analyses for each device put in place 
2025: draw c2023onclusions based on these experiments and their results to share among contracting parties and encourage them to take on or develop the use of these devices/techniques accordingly</t>
  </si>
  <si>
    <t>S4.O1.T5</t>
  </si>
  <si>
    <t>Prevent of inputs of microplastics from selected land-based sources into the marine environment</t>
  </si>
  <si>
    <t>In progress - but  task group greed to wait for information to come out on what will also be covered on the  unintentionally added microplastics under the ECHA process before progressing. A Briefing note on OSPAR’s microplastic work has been distributed through BaseCamp to inform Contracting Parties that are Member States.</t>
  </si>
  <si>
    <t xml:space="preserve">Background document on identified sources and main solutions available  
An OSPAR measure/or OSPAR measures </t>
  </si>
  <si>
    <t>Stefanie Werner (DE)</t>
  </si>
  <si>
    <t>2022: Translation of Issue Paper of Berlin Workshop Series on MP
2022/23 Assessment of land-based sources of microplastics, 
2022/23: exchange of key findings on microplastic sources, pathways, emissions, impacts and solutions, 
2024: finalise list of sources where OSPAR could develop coordinated measures 
2026: adopt measures to prevent and reduce further microplastic inputs, including regional strategy 
2026-28: Evaluate new/emerging sources to be addressed and tackled  
2022-2030 contribute to the consultation and legislative process within REACH, the upcoming proposal on unintentionally released microplastics and any other relevant EU initiatives</t>
  </si>
  <si>
    <t>S4.O1.T6</t>
  </si>
  <si>
    <t xml:space="preserve">Reduce microplastic contamination from artificial grass </t>
  </si>
  <si>
    <t>Task linked to work at European Commission (see above on microplastics), which has meant the task team has had to adapt approach in response - with some change in scope. Draft scoping document in development. Revised draft to be submitted to ICG-ML(3)2023 [2023]</t>
  </si>
  <si>
    <t>Possible OSPAR Recommendation 
Guidance document for use by Contracting Parties and their stakeholders to reduce microplastic pollution from artificial grass</t>
  </si>
  <si>
    <t>Arabelle Bentley (KIMO), Isobel Shears/Morag Campbell (UK)</t>
  </si>
  <si>
    <t>End 2022:   Background Document completed 
Spring 2023:  Information exchange events 
Autumn 2023:  Guidance Document completed 
Spring 2024:  ICG-ML to consider study report and next steps with potential to take an OSPAR recommendation forward 
Adopt OSPAR measure in 2024</t>
  </si>
  <si>
    <t>S4.O1.T7</t>
  </si>
  <si>
    <t xml:space="preserve">Harmonise practices related to the provision and use of Port Reception Facilities </t>
  </si>
  <si>
    <t>Based on key elements of the new PRF Directive and approved RAP2 task template, an overview has been made by the lead of possible topics that could benefit from OSPAR wide harmonisation. A draft scoping document was submitted to ICG-ML (2)23 on methodology. Next step: draft a discussion paper to support an informal digital meeting in second half of 2023 to bring together relevant stakeholders (including those involved in national EPR schemes) to collate information on facilities that are in place.</t>
  </si>
  <si>
    <t xml:space="preserve">Inventory of good practices for the provision and use of PRF in fishing and recreational ports;
Recommendations for a more harmonized approach for the provision and use of PRF within the OSPAR area;
Guidance document on good practices related to the on-board management and facilities for collection of waste fishing gear to support progression towards a circular lifecycle for fishing gear </t>
  </si>
  <si>
    <t>Peter van den Dries (Be)</t>
  </si>
  <si>
    <t xml:space="preserve">Autumn 2022: Exchange of information and agreement on scope and methodology. 
Spring 2023: First draft of inventory of good PRF and waste management practices + proposals regarding need for further action.
Spring 2024: Inventory of good PRF and waste management practices + proposals for further actions finalised .
Autumn 2024 (preliminary completion date):  agreement within ICGML on good practices + initiating further actions, including new timeline </t>
  </si>
  <si>
    <t>S4.O1.T8</t>
  </si>
  <si>
    <t>Manage end-of-life recreational vessels</t>
  </si>
  <si>
    <t>UK financed a contractor to expand Scottish research to the UK/OSPAR region. The report was delivered to ICG-ML (2) 2023 with agreement that this should form the basis of an OSPAR background document to propose options for measures - draft BD due to ICG-ML (3) 2023 (Nov)</t>
  </si>
  <si>
    <t xml:space="preserve">EOL Recreational vessel inventory methodology;
EOL Recreational vessel waste management guidance;
EOL Recreational Vessel OSPAR inventory;
(Future measures based on project outputs and relevant EC policy developments) </t>
  </si>
  <si>
    <t>Morag Campbell (UK)</t>
  </si>
  <si>
    <t xml:space="preserve">Summer 2023: Inventory methodology and waste management guidance finalised; Autumn 2024 (end point of task):  OSPAR region inventory finalised and published. </t>
  </si>
  <si>
    <t>S4.O1.T9</t>
  </si>
  <si>
    <t>Prevent microplastic pollution resulting from plastic pellet, powder and flake loss</t>
  </si>
  <si>
    <t>2 lines of action: a) certification scheme: close to OSPAR’s Recommendation, &amp; follows the line in REACH proposal; Industry wants scheme in operation in Jan 2023; first reporting on Pellets Recommendation published 2023; b) the development cleanup guidance.
A report  on clean up by Cedre (FR) has been produced and will feed into part (b) bringing in other experiences</t>
  </si>
  <si>
    <t xml:space="preserve">A report which reviews the final plastics industry international pellet loss prevention certification scheme design and its alignment with OSPAR requirements.  
A guidance document to support contracting parties in the management and handling of pellet loss clean-ups. 
</t>
  </si>
  <si>
    <t>Morag Campbell (UK), Mareike Erfeling (NL)</t>
  </si>
  <si>
    <t xml:space="preserve">Summer 2023*:  Review document on pellet loss prevention and management measures.  Autumn 2023:  Guidance document finalised and published  
End 2023 - End of Action, potentially new action developed depending on conclusions/recommendations of review document </t>
  </si>
  <si>
    <t>S4.O1.T10</t>
  </si>
  <si>
    <t>Understand the location of litter accumulations </t>
  </si>
  <si>
    <t>work has progressed through Clean Atlantic project that finishes end of June 2023. Results for Action expected September 2023 [2023]</t>
  </si>
  <si>
    <t>Document on state of the art of the knowledge about marine litter pathways and hotspots  
Improved Marine Litter Transport tool  
Maps of accumulation areas  
User friendly interactive web platform. 
Document on opportunities for future data collection and monitoring improvement</t>
  </si>
  <si>
    <t>Sandra Moutinho (PO) Jesus Gago (ES)</t>
  </si>
  <si>
    <t xml:space="preserve">End date: 2023 
Milestones: 
Upgrading of the Marine Litter Transport Tool. 
Creation of an interactive web platform 
Delivery of maps of hotspots 
Analysis of transboundary inputs.  
Analysis of level of uncertainty and ways forward to reduce it 
Review of methods to simulate biofouling growth on debris surface and implications on marine litter behaviour. 
Development of the equation to include the biofouling component in the Transport Tool. </t>
  </si>
  <si>
    <t>S4.O1.T11</t>
  </si>
  <si>
    <t>Programme management plan for the implementation of the OSPAR Regional action plan for marine litter </t>
  </si>
  <si>
    <t>Initial progress was reviewed at iCG-ML(1) 23; programme management plan has been developed, fully aligned with NEAES IP [2023]</t>
  </si>
  <si>
    <t xml:space="preserve">Adoption of programme management plan and subsequent updating (feeding into NEAES Implementation Plan).  
Review progress of implementation 
Final evaluation report </t>
  </si>
  <si>
    <t>ICG-ML co-convenors</t>
  </si>
  <si>
    <t xml:space="preserve">2024: interim report of the implementation of the RAP-ML, which will provide input for the NEAES 2025 review.   
2029: Evaluation report </t>
  </si>
  <si>
    <t>S4.O2.T1</t>
  </si>
  <si>
    <t>Improve evidence base on harm in relation to marine litter</t>
  </si>
  <si>
    <t>Dedicated chapter on harm caused by marine litter in OSR 2023; identification of priority RAP actions based on evidence of harm</t>
  </si>
  <si>
    <t>S4.O2.T2</t>
  </si>
  <si>
    <t>Bridge the gap between monitoring and policy </t>
  </si>
  <si>
    <t>The task group have identified other actions within the RAP ML 2 that can provide potential examples for bridging the gap between monitoring and policy and to explore the connections further e.g riverine litter; SUP and others.</t>
  </si>
  <si>
    <t xml:space="preserve">RAP implementation spreadsheet.   
Monitoring and policy leads support group. 
Review of assessment key findings and RAP to ensure evidence is informing.  Gap analysis of opportunities for future actions using thematic assessment. 
Potential section in RAP with focused ‘strengthening monitoring and evidence ‘ actions added for future revisions of the RAP </t>
  </si>
  <si>
    <t>Josie Russell (UK)</t>
  </si>
  <si>
    <t>Throughout RAP lifetime</t>
  </si>
  <si>
    <t>S4.O3.T1</t>
  </si>
  <si>
    <t>Reduce the impact of expanded polystyrene and extruded polystyrene (EPS / XPS) in the marine environment – development of OSPAR products</t>
  </si>
  <si>
    <t>Background document being prepared for submission to ICG-ML(3) 2023. A proposed revision to the task template to be submitted to EIHA 2024. [2023]</t>
  </si>
  <si>
    <t>OSPAR background document; OSPAR measures</t>
  </si>
  <si>
    <t>Sandra Moutinho (PO)</t>
  </si>
  <si>
    <t>2022: OceanWise will produce final set of solutions; 2022: Development of OSPAR background document;
2022: Presentation of circular economy indicators and practical tool 
2023: Proposal for adoption at ICG-ML and then EIHA of specific OSPAR recommendations related to policies on the management of certain plastics"</t>
  </si>
  <si>
    <t>S4.O3.T2</t>
  </si>
  <si>
    <t>Prevent and reduce plastic waste by coastal municipalities and cities</t>
  </si>
  <si>
    <t>English translations of German guidances (on best practice examples and on legal options for municipalities) completed and require a language check.    The 3 products to be shared by ICG-ML (3) 2023. Next steps to be discussed - a similar action under HELCOM, a joint workshop could be considered to share national experiences &amp; add to best practice.</t>
  </si>
  <si>
    <t xml:space="preserve"> Develop guidelines, pilot projects, networks and Action Plans with municipalities and cities</t>
  </si>
  <si>
    <t xml:space="preserve">2026 end date; 2022/3 - Compile available info/guidelines/Action Plans. 
- 2022-2024 - networking with municipalities and cities  
-2024-5 Provide guidelines on BP in waste prevention and management and on legal options 
- 2024-2026 Start further pilot projects based on the best practices </t>
  </si>
  <si>
    <t>S4.O3.T3</t>
  </si>
  <si>
    <t xml:space="preserve">Define measures and strategies for the phasing out or restriction of use of single use plastics prone to become marine litter in complement to the EU SUP Directive. </t>
  </si>
  <si>
    <t>In progress and on track for delivery of the first milestone. Information received from five CPs to inform gap analysis with additional info from ICG-ML(2)2023. revised gap analysis to be submitted to ICG-ML(3)2023[2023]</t>
  </si>
  <si>
    <t xml:space="preserve">Development of a GAP analysis on what items/topics SUP-D does not cover (beyond the top 10) and solutions and corresponding alternatives to either phase-out or reduce the items, 
Sharing of national strategies to implement these solutions, 
Process defined to support the EC in revising the EU directive according to GAP analysis. </t>
  </si>
  <si>
    <t>Benedicte Jenot (Fr), Frederique Mongodin (SAR)</t>
  </si>
  <si>
    <t xml:space="preserve">2023: GAP analysis 
2024: identify solutions at the national and local level 
2024: Share national strategies to implement these solutions, 
2024:  share experience and details on national strategy on the implementation of the SUP Directive 
Informing the revision process of the EU directive in 2026 to add items / restriction of use according to GAP analysis </t>
  </si>
  <si>
    <t>S4.O4.T1</t>
  </si>
  <si>
    <t>Test regionally coordinated quantitative reduction targets for the total count of marine litter on beaches and evaluate their feasibility</t>
  </si>
  <si>
    <t>Targets defined</t>
  </si>
  <si>
    <t>BLEG lead (France, Norway)</t>
  </si>
  <si>
    <t>2023: targets tested for all marine litter on beaches . BLEG will provide each year make an evaluation of the reduction to check if the decrease is in line with the objectives.</t>
  </si>
  <si>
    <t>S4.O5.T1</t>
  </si>
  <si>
    <t xml:space="preserve">Plastic materials in the marine environment </t>
  </si>
  <si>
    <t xml:space="preserve">Being progressed through OIC. An update provided to ICG-ML (2) 2023; potential links to other offshore industries including renewables and connection to ICG-ORED. </t>
  </si>
  <si>
    <t xml:space="preserve">Report on sources of plastic materials in the marine environment from offshore oil and gas activities, extent of its use and suitable alternatives.
OIC to agree a measure for the phase out of the placement of plastic materials in the marine environment. </t>
  </si>
  <si>
    <t>Mark Shields (mark.shields@beis.gov.uk) from OPRED (UK)</t>
  </si>
  <si>
    <t xml:space="preserve">1. Start date 2022
2. Identify sources of plastic materials in the marine environment from offshore oil and gas activities by 2023. 
3. Assess the extent of use of plastic materials and proposals for reduction by 2024
4. By 2025 develop measures to phasing out the placement of plastic materials. </t>
  </si>
  <si>
    <t>S4.O6.T1</t>
  </si>
  <si>
    <t>Plastic substances contained in offshore chemicals </t>
  </si>
  <si>
    <t>Being progressed through OIC. An update provided to ICG-ML (2) 2023. Follow up to develop interlinkages</t>
  </si>
  <si>
    <t>Annual Expert Assessment Panel report
Report on extent of its use and discharge of plastic substances, including, microplastics, contained in offshore chemicals.</t>
  </si>
  <si>
    <t xml:space="preserve">1. Start date 2020
2. 2022 – Amendment to OSPAR Recommendation 2017/01 – HOCNF form to capture substance level data
3. 2023 – Agree on a common approach to reporting of microplastics for consistency between Contracting Parties
4. 2025, 2026, 2027 - annual Expert Assessment Panel report  
5. Analyse the extent of the use and discharge of plastic substances, including, microplastics, contained in offshore chemicals by 2027
6. By 2027 develop measures to phase out plastic substances, including, microplastics, contained in offshore chemicals </t>
  </si>
  <si>
    <t>S4.O7.T1</t>
  </si>
  <si>
    <t xml:space="preserve">Monitor, prevent and reduce riverine inputs of macro litter to the marine environment and share knowledge on micro litter monitoring in rivers </t>
  </si>
  <si>
    <t>6 month delay to secure contractor for scoping document.  Not expected to impact milestones.  Draft doc, informed by Q'aire due at ICG-ML(3)2023.  RSC collaboration on this issue - Joint RSC Workshop foreseen for 2024. [2023]</t>
  </si>
  <si>
    <t xml:space="preserve">Development and implementation of a methodology to measure riverine inputs of macro litter compare  and map pollution over time. Ensure cooperation between contracting parties to monitor riverine inputs and share data.
Report on best practices to prevent and clean-up riverine pollution.
Adoption of an OSPAR Recommendation.
Reliable and harmonized monitoring strategy for macro riverine litter.
</t>
  </si>
  <si>
    <t>Senne Aertbelien (BE), Benedicte Jenot (Fr), Mareike Erfeling/Eric Copiuspeereboom (Nl)</t>
  </si>
  <si>
    <t>2024: Creation of a reliable and harmonized methodology; 2024: Engagement with the EU, River Basin Commissions; 2025: Development and sharing of best practices; 2026: if appropriate, adoption of an OSPAR Recommendation</t>
  </si>
  <si>
    <t>S4.O8.T1</t>
  </si>
  <si>
    <t xml:space="preserve">Prevent, locate, retrieve and handle ALDFG </t>
  </si>
  <si>
    <t xml:space="preserve">Some delay in the timeline, which has been adjusted.
Sweden has contracted work to deliver the  gap analysis on the application of the FAO guidelines within the OSPAR maritime area (phase 1).  This work started June 2023 and will be delivered in 2024 with update for ICG-ML (3) 2023. Discussions starting on next steps of this task. </t>
  </si>
  <si>
    <t xml:space="preserve">BEP/BAT compilation to tackle ALDFG;
Development of a platforms/ tools or scoping of existing platforms to report ALDFG;
Protocol for retrieval; 
Joint research reports </t>
  </si>
  <si>
    <t>Maja Högvik (SE - phase 1)</t>
  </si>
  <si>
    <t xml:space="preserve">2023/24: Gap analysis; 
2023/2024: Compilation of best practices (BEP) and technologies (BAT) 
2023/2024:  review of existing approaches and tools to report ALDFG;  
2023/2024: Development/agreement of a protocol to retrieve ALDFG 
2023-2026: Initiate/coordinate joint projects 
2023-2026: Identify knowledge gaps 
2023-2026: Improve understanding of ALDFG's economic impact </t>
  </si>
  <si>
    <t>S4.O8.T2</t>
  </si>
  <si>
    <t xml:space="preserve">Promote practical solutions for reducing the impact of certain specific fishing related items, such as net cuttings and dolly rope. </t>
  </si>
  <si>
    <t>Dolly rope part ontrack. Need slight rethink of timelines for net cuttings/ other fishing items.  ICG-ML(2)23 agreed to develop a briefing note &amp; support action at a regional level. Task group to discuss potential OSPAR Rec &amp;present to ICG-ML(3)23. [2023]</t>
  </si>
  <si>
    <t xml:space="preserve">OSPAR guidelines 
-Strengthened monitoring and increased knowledge base.
-Education for fishers guidelines and fishing for litter updated 
-coordinated OSPAR behaviour change campaign 
-OSPAR recommendation </t>
  </si>
  <si>
    <t>Senne Aertbelien (BE) Stefanie Werner (DE), Ewoud Kuin/Mareike Erfeling (NL), Arabelle Bentley (KIMO)</t>
  </si>
  <si>
    <t xml:space="preserve">2023 Create OSPAR guidelines t 
2023-2024 Dolly rope, net cuttings  and other fishing related litter are incoorperated and mentioned in EPR schemes, and if feasible the CEN standard on circular fishing gear 
2024 OSPAR recommendation 
2024–2026 Update the fishing for litter and fishermen education recommendation  </t>
  </si>
  <si>
    <t>S4.O8.T3</t>
  </si>
  <si>
    <t>Address recreational fishing as a source for marine litter</t>
  </si>
  <si>
    <t>no detailed work plan yet [2023]</t>
  </si>
  <si>
    <t xml:space="preserve">Report on impact of recreational fishing 
- Recommendations for actions to be taken up by policy-makers 
- Set of best practices for the sector–related industries 
- Awareness raising products 
- Evaluation of mitigation measures </t>
  </si>
  <si>
    <t xml:space="preserve">Quantification of recreational fishing gear put on the market in OSPAR CPs Start 2022 and ends 2023 
2022-2023: Assessment of losses of recreational fishing gear 
2022-2023: Assessment of (littered) waste from recreational activities 
Suggest appropriate measures to prevent and reduce losses of fishing gear. Start 2024 end 2025 
Implement suggested measures, start 2026 
Evaluate the effect of implemented measures.  
End 2029  </t>
  </si>
  <si>
    <t>S4.O8.T4</t>
  </si>
  <si>
    <t xml:space="preserve">Raise awareness and improve education in the fishing sector, including the strengthening of the OSPAR recommendations on Fishing for litter and on Sustainability Education Programmes for Fishers </t>
  </si>
  <si>
    <t>NL first step (ICG-ML 1 2022) - Based on experience from ProSea foundation - translating an e-learning module on e-litter for OSPAR use (2022).  Meeting organised with ProSea to share experience and present the e-learning module in October 2022. Verbal update given at ICG ML (1) 2023. [2023]</t>
  </si>
  <si>
    <t xml:space="preserve">Update and strengthening of 
1) OSPAR Recommendation 2016/01 on the reduction of marine litter through the implementation of fishing for litter initiatives 
2) OSPAR Recommendation 2019/01 on the reduction of marine litter through the Implementation of Sustainability Education Programmes for Fishers  </t>
  </si>
  <si>
    <t>Ewoud Kuin/Mareike Erfeling (NL)</t>
  </si>
  <si>
    <t>2022-2024: monitor and where possible support the development of an EU standard  
2024-:2026 adopt updated recommendations (as appropriate)</t>
  </si>
  <si>
    <t>S4.O8.T5</t>
  </si>
  <si>
    <t xml:space="preserve">Prevent and reduce marine litter from aquaculture </t>
  </si>
  <si>
    <t>Delay due to resourcing of contractor. Funding not certain due to altered timelines. UK considering options. Expect Milestone 1 will be missed- delivery still possible. Revisit at ICG-ML(3)23. May need to escalate to EIHA /revise task template [2023]</t>
  </si>
  <si>
    <t xml:space="preserve">Information gathering
Sharing good practice:  Good practice framework for the prevention, monitoring and retrieval of marine litter from aquaculture sites and the decommissioning of aquaculture sites 
 Supporting aquaculture management: OSPAR guidelines for the inclusion of marine litter prevention, monitoring and retrieval activities within licensing and permit requirements.  
OSPAR guidelines on the improvement of decommissioning protocol to reduce and prevent marine litter.  
If appropriate, OSPAR recommendation on the implementation of such guidelines for Contracting Parties to report against.  
Harmonisation with other end-of-life fishing gear policy
</t>
  </si>
  <si>
    <t>Isobel Shears/Morag Campbell (UK)</t>
  </si>
  <si>
    <t>Late 2023: Good practice framework published 
Autumn 2024: CEN standard on Circularity and recyclability of fishing gear and aquaculture equipment published 
Winter 2024: OSPAR develops recommendation/other measure                             January 2025: EPR for fishing and aquaculture gear implemented</t>
  </si>
  <si>
    <t>S4.O8.T6</t>
  </si>
  <si>
    <t xml:space="preserve">Stimulating circular design and improvements in waste management of fishing and aquaculture gear. </t>
  </si>
  <si>
    <t>Document setting out first steps for action and draft questionnaire to inform work submitted to ICG-ML (2) 2023. Responses due by 15 September 2023</t>
  </si>
  <si>
    <t xml:space="preserve">1) Information and good practice exchange 
2) OSPAR collaboration with relevant initiatives 
3) Future output: Measure to support the implementation of gear design standards developed by CEN Technical Committee </t>
  </si>
  <si>
    <t>Netherlands, United Kingdom</t>
  </si>
  <si>
    <t>2023 – 2024:  Information and good practice exchange: OSPAR to collate information, via for example questionnaires or workshops, 1) the impacts of fishing-related marine litter, 2) developments in  circular design of gear, and 3) implementation of policy on fishing and aquaculture gear design and waste management, such as EPR schemes 
Action group should consider responding to consultation on CEN Technical Committee standard  
2023 - 2024:  
Good practice exchange and information sharing established (in time to support implementation of EPR for fishing gear by 2024).  
Work with education task group (B.4.5) to consider development of awareness raising materials based on best practice/information sharing 
Autumn 2024: CEN standard on Circularity and recyclability of fishing gear and aquaculture equipment published 
Winter 2024: OSPAR develops recommendation/other measure to support implementation of the CEN standard in industry. 
2024: International Legally Binding Instrument (ILBI) to End Plastic Pollution agreed.  
2024/2025: Consideration of the role OSPAR can play in supporting Parties in their implementation of provisions to prevent plastic pollution from fishing and aquaculture in the ILBI.</t>
  </si>
  <si>
    <t>S5.O1.T1</t>
  </si>
  <si>
    <t>Ecologically coherent MPA network</t>
  </si>
  <si>
    <t xml:space="preserve">2023 - Progress made on updating the 2017 Workplan &amp; streamlining it with the NEAES task  
* Resources in place by NL, who has secured funding for a contractor to work on the pilot assessment as proof of concept for connectivity &amp; representativity. 
* Task Group meeting in nov 2022, further TG-meetings planned for 2023. </t>
  </si>
  <si>
    <t>OSPAR 2021 first approved inclusion</t>
  </si>
  <si>
    <t>Dependent of furhter method development. An assessment method to inform work to make the OSPAR network of MPAs ecocoherent (improving currently agreed criteria of the method and further development)</t>
  </si>
  <si>
    <t>Netherlands (Sjaak Vonk)</t>
  </si>
  <si>
    <t>S5.O1.T3</t>
  </si>
  <si>
    <t xml:space="preserve">Develop guidance on an OSPAR approach to applying OECMs </t>
  </si>
  <si>
    <t>Guidance on an OSPAR approach to applying OECMs (proposed as an OSPAR Other Agreement</t>
  </si>
  <si>
    <t>Ireland</t>
  </si>
  <si>
    <t xml:space="preserve">2024 Task lead and support to coordinate the collation of information from CPs and Observers via SharePoint on the status and use of OECMs within and outside of national jurisdiction. This can include links to documentation/ literature relating to existing approaches (for example HELCOM OECM Decision tree) 
2024 Task lead and support draw lessons learned from the collation of information and the OECM information submitted by the OSPAR data calls. 
2024/25 – Task lead and support organise a workshop to consider approaches and elements of relevance and conclude on which of those are suitable for application in the OSPAR Maritime Area. 
2024/25 Task lead and support development of draft guidance document for OSPAR (OSPAR Agreement), to include guidance for OECM identification and nomination in the OSPAR context. 
2025 ICG-MPA 2025 to review, test and amend the draft guidance before agreeing to forward to BDC 2026 
2026 Apply the guidance to inform data call and the OSPAR MPA Status Assessment and Assessment Sheet. </t>
  </si>
  <si>
    <t>S5.O1.T4</t>
  </si>
  <si>
    <t>NACES MPA Roadmap</t>
  </si>
  <si>
    <t>2023 - Peer review and public consultation concluded as per the road map. ICG MPA (extra) incorporated relevant information in proforma and draft amended dec/rec, and forwarded to BDC.</t>
  </si>
  <si>
    <t>updated NACES MPA nomination proforma and amending Dec and Rec</t>
  </si>
  <si>
    <t>Germany (Janos Hennicke), Norway (Eirik Pettersen Drablos), EU (Michail Papadoyannakis, Alice Belin), Sweden (Richard Emmerson, Pia Nordling)</t>
  </si>
  <si>
    <t>OSPAR 2023</t>
  </si>
  <si>
    <t>S5.O2.T1</t>
  </si>
  <si>
    <t>Identify barriers to MPA management</t>
  </si>
  <si>
    <t>2023 - Task Group meeting held Feb 2023. Template revision proposed. Note progress will be dependent on BDC approving revised template. Work is underway. Members of TG  supporting UK.</t>
  </si>
  <si>
    <t>list of barriers and proposals for addressing them</t>
  </si>
  <si>
    <t>UK (Laura Cornick)</t>
  </si>
  <si>
    <t>BDC 2023 report on identified barriers. BDC 2024 report on steps taken to overcome barriers</t>
  </si>
  <si>
    <t>S5.O3.T1</t>
  </si>
  <si>
    <t>Mechanism for EIA/SEA on plans/projects/programmes with the potential to impact on OSPAR MPAs in ABNJ.</t>
  </si>
  <si>
    <t>Options to be presented to EIHA 2023</t>
  </si>
  <si>
    <t>Mechanism for EIA/SEA on plans/projects/programmes with the potential to  impact on MPAs in ABNJ</t>
  </si>
  <si>
    <t>Steven Vandenborre (Be)</t>
  </si>
  <si>
    <t>EIHA Spring 2023: evaluation of the mechanism options and advise to HOD, on the basis of the proposal by the Task lead;  EIHA Autumn 2023 and Spring 2024: further contribution by EIHA to the development of the mechanism</t>
  </si>
  <si>
    <t>S5.O4.T1</t>
  </si>
  <si>
    <t>OSPAR Marine Bird Recovery Action Plan</t>
  </si>
  <si>
    <t>2023 - Task and finish group established.  Criteria and concept actions prepared for review in Committees.  Revision of template milestones proposed with aim of adopting plan by 2024.</t>
  </si>
  <si>
    <t>OSPAR Marine Bird Recovery Plan (adopted as an Agreement or Recommendation)</t>
  </si>
  <si>
    <t>UK (Matt Parsons, as OSPAR co-chair of JWGBIRD)</t>
  </si>
  <si>
    <t xml:space="preserve">June 2021	Start collation of information on pressures, impacts and measures 
Oct 2021	JWGBIRD meeting – review draft overview of pressures and measures  
Nov 2021	COBAM – include overview of pressures and measures in first draft of Marine Bird Thematic Assessment 
March 2022 	BDC – consider first draft of Marine Bird Thematic Assessment  
April 2022	‘JWGBIRD plus’ workshop – first proposals for actions in Marine Bird Recovery Action Plan 
October 2022 	JWGBIRD Meeting - Complete Overview of pressures and existing measures; agree draft proposals for actions in Marine Bird Recovery Action Plan 
November 2022 	 COBAM – consider first draft of Marine Bird Recovery Action Plan, alongside second draft of marine bird Thematic Assessment 
March 2023	BDC – agree on final Marine Bird Recovery Action Plan, alongside final marine bird Thematic Assessment. 
June 2023	OSPAR – CPs agree to adopt Marine Bird Recovery Action Plan alongside the QSR2023. </t>
  </si>
  <si>
    <t>S5.O4.T2</t>
  </si>
  <si>
    <t>OSPAR benthic shelf habitats action plan</t>
  </si>
  <si>
    <t>OSPAR  benthic shelf habitats Action Plan (adopted as an Agreement or Recommendation); actions may include new or adapted OSPAR Recommendations, or other types of action to promote efficient engagement with other actors</t>
  </si>
  <si>
    <t>France, Denmark, Ireland, Netherlands (kay.ihle@rws.nl), ICG -POSH, ICG-COBAM, ICG-ORED, ICG-EcoC</t>
  </si>
  <si>
    <t xml:space="preserve">March 2024 – scoping document identifying possible priorities, including draft concept actions (to be discussed in ICG-POSH by end 2023) 
June – September 2024 – stakeholder consultation  
March/April 2025 – consideration by BDC and EIHA 
June 2025 – Adoption of action plan by OSPAR </t>
  </si>
  <si>
    <t>S5.O5.T1</t>
  </si>
  <si>
    <t>To identify and understand the main sources of entanglement of sea turtles in the Eastern Atlantic and to develop adequate management measures</t>
  </si>
  <si>
    <t>Also POSH Roadmap Action 26. 
Updated timeline  agreed by EIHA 2023. Contract start March 2023 with delivery August 2024. A workshop will be convened in Nov 2023 &amp; Draft of the study &gt; ICG-ML (3) 2023</t>
  </si>
  <si>
    <t>Background document on sources of entanglement in the OSPAR region and Macaronesia and proposal of measures</t>
  </si>
  <si>
    <t>Marta Martinez-Gil (ES)</t>
  </si>
  <si>
    <t>Commission 2024: establishment of the mechanism </t>
  </si>
  <si>
    <t>S5.O4; S5.O6; S8.O1</t>
  </si>
  <si>
    <t>S5.O5.T2</t>
  </si>
  <si>
    <t xml:space="preserve">Scoping exercise on potential actions for large whale protection </t>
  </si>
  <si>
    <t>2023 - Information compiled and Draft scoping exercise report prepared in 2022, under review in Q2 2023. Anticipated to be presented to ICG-POSH 2023 for consideration and identification of any next steps/actions as recommended by ICG-POSH.</t>
  </si>
  <si>
    <t>Detailed scoping exercise report undertaken, presenting its results and identifying where existing and possible actions to further mitigate anthropogenic threats to each listed whale species are concerned</t>
  </si>
  <si>
    <t>Ireland (Oliver Ó Cadhla)</t>
  </si>
  <si>
    <t>ICG-POSH 2022 (progress update); Task completion in time for BDC 2023</t>
  </si>
  <si>
    <t>S5.O6.T1</t>
  </si>
  <si>
    <t>Improving data on deep-sea elasmobranchs</t>
  </si>
  <si>
    <t>2023 - Due to commence in Q2 2023, based on human resource and expert availability in Task manager country. Initial focus directed at examination of national/regional/North Atlantic data sources and their compatibility/capacity for improved, coordinated sharing/exchange.</t>
  </si>
  <si>
    <t xml:space="preserve">Identification of critical habitats and key areas for deep-sea elasmobranchs in the NE-Atlantic (link to coll. Action 13).   
Database on deep-sea elasmobranchs in place. </t>
  </si>
  <si>
    <t>2023 Database in place</t>
  </si>
  <si>
    <t>S5.O6.T2</t>
  </si>
  <si>
    <t>Key area/critical habitat analyses on selected T/D species</t>
  </si>
  <si>
    <t>2023 - Germany provided funding for a 1-year project to develop the modelling approach, analyse data and identify key areas. Modelling has started, some preliminary results are available, final report is expected  to be issued end of 2023.</t>
  </si>
  <si>
    <t xml:space="preserve">A report with quantitative analyses of the overlap of key areas/critical habitats of specific T&amp;D species with the OSPAR MPA network including maps for visualisation and potentially recommendations for marine areas worth being selected as additional MPAs to improve OSPAR MPA coverage of key areas/critical habitats as a complementary measure to other conservation and management actions. </t>
  </si>
  <si>
    <t>Germany (Thorsten Werner, Janos Hennicke)</t>
  </si>
  <si>
    <t>S6.O1.T1</t>
  </si>
  <si>
    <t>Best practice for Zostera beds habitat restoration</t>
  </si>
  <si>
    <t>2023 - Work started in 2022, with drafting of report outline, expert meeting and information gathering (via survey). DL for survey in mid-Feb, despite reminders information from many CPs still missing. Report will be reviewed by ICG POSH 2023, and final report expected to be delivered to BDC in 2024.</t>
  </si>
  <si>
    <t xml:space="preserve">OSPAR guidelines on best practice for Zostera beds habitat restoration. </t>
  </si>
  <si>
    <t>Sweden (Anna Karlsson)</t>
  </si>
  <si>
    <t>S6.O2.T1</t>
  </si>
  <si>
    <t>Historical distribution of threatened and Declining (T&amp;D) habitats</t>
  </si>
  <si>
    <t>2023 - Amended in 2022, operation objective link, task description and milestones. Start of task needs to be delayed until 2023 due to QSR workload. Work to deliver this task would be picked up in 2023, following the delivery of the QSR. Needs discussion in ICG-POSH to agree specification and then resources will be identified to deliver the work from 2024 onwards.</t>
  </si>
  <si>
    <t>Paper to ICG-POSH 2023 to further refine the specification and seek a decision on whether to go ahead with a pilot. 
Paper to ICG-POSH 2024 to report the results on the pilot and seek a decision on whether to roll out the new database. 
A restructured OSPAR T&amp;D habitats database that can be queried to show actual change in extent and/or distribution over a specified time period, where the data exists. 
Guidance to CPs on the data that is required and how to submit it in the correct format. 
A database that is richly populated with historical data..</t>
  </si>
  <si>
    <t>UK (Helen Lillis/ Aschley Cordingley, Elly Hill)</t>
  </si>
  <si>
    <t>S7.O1.T1</t>
  </si>
  <si>
    <t>Cumulative effects assessment for the QSR 2023</t>
  </si>
  <si>
    <t>[2023]: Whilst there have been some adjustments to the timeline to accommodate engagement with expert groups this task progressed under green / amber status throughout. If CoG approve the outputs for publication Task S7.01.T1: Cumulative effects assessment for the QSR 2023 can be marked as complete in the sufficiency assessment, i.e., the objective has been fully implemented.</t>
  </si>
  <si>
    <t>One bow tie analysis schema for each QSR 2023 thematic assessment; one completed DAPSIR template for each QSR 2023 thematic assessment; conclusions on collective pressures from human activities on quality status for each thematic assessment in the QSR 2023.</t>
  </si>
  <si>
    <t>Adrian Judd (UK)</t>
  </si>
  <si>
    <t>S7.O1.T2</t>
  </si>
  <si>
    <t>Cumulative effect method development (CEMD)</t>
  </si>
  <si>
    <t>[2023]: No ICG-EcoC led work has been progressed on this recently.  Whilst focus has been on T1, post-QSR attention will be placed on T2.  S7.01.T2: Cumulative effect method development (CEMD) can be marked as amber and collaboration options identified for the progression of the task.</t>
  </si>
  <si>
    <t>"Agreed OSPAR focus for cumulative effects assessment, EIA, SEA, MSP, MSFD, Habitats Directive etc. Agreed methodology(s) for assessing and visualizing cumulative effects (for the agreed application(s)); guidance on the agreed cumulative effects assessment methodology(s); guidance on how to assess and communicate uncertainty"</t>
  </si>
  <si>
    <t>Rob Gerits (NL)</t>
  </si>
  <si>
    <t>2023/24</t>
  </si>
  <si>
    <t>2028?</t>
  </si>
  <si>
    <t>S7.O2.T1</t>
  </si>
  <si>
    <t>Part 1. Prevention and minimization of introduction of non-indigenous species by human activity. This template addresses the main vectors of introduction by shipping with a focus on tasks related to ship biofouling</t>
  </si>
  <si>
    <t xml:space="preserve">Management strategy addressing NIS introductions, including list of possible prioritized national/regional actions with target years for implementation </t>
  </si>
  <si>
    <t>Netherlands</t>
  </si>
  <si>
    <t>In 2023 an inventory of human activities related to non-indigenous species (NIS) introductions, including biofouling and other shipping related vectors will be developed within EIHA (-&gt; JEG NIS?). 
By 2024 actions to promote the development and use of effective, environmentally sustainable biofouling management techniques on recreational boats within HELCOM/ OSPAR JTG BALLAST &amp; BIOFOULING.  
By 2025, a common OSPAR/HELCOM biofouling management strategy for the harmonized implementation of the IMO Biofouling Guidelines is developed within HELCOM/ OSPAR JTG BALLAST &amp; BIOFOULING. 
BY 2025, management strategy assessment methods and tools for the assessment are developed within HELCOM/ OSPAR JTG BALLAST &amp; BIOFOULING. 
By 2029 the effects of management measures on NIS introductions by biofouling is collated</t>
  </si>
  <si>
    <t>v</t>
  </si>
  <si>
    <t>Development of natural capital accounting framework</t>
  </si>
  <si>
    <r>
      <rPr>
        <sz val="11"/>
        <color rgb="FF000000"/>
        <rFont val="Calibri"/>
      </rPr>
      <t xml:space="preserve">2023:   Report on the potential policy use of natural capital accounting finished. Report on second version of natural capital accounts for the Northeast Atlantic almost finished. After that, no progress expected due to capacity problems; </t>
    </r>
    <r>
      <rPr>
        <sz val="11"/>
        <color rgb="FFFF0000"/>
        <rFont val="Calibri"/>
      </rPr>
      <t>will move to holding pen from July 23</t>
    </r>
  </si>
  <si>
    <t>First overview of what a nautral accounting framework could look like for OSPAR</t>
  </si>
  <si>
    <t xml:space="preserve">Rob van de Veeren (NL), Jess Bridgland (UK) </t>
  </si>
  <si>
    <t>Autumn 2021: first outline/example report; Autumn 2022: second draft; summer 2023: approval (as "other agreement")</t>
  </si>
  <si>
    <t>S7.O4.T1</t>
  </si>
  <si>
    <t>Dredged Material Management Guidelines </t>
  </si>
  <si>
    <t>The Expert Assessment Panel has assessed, reviewed and is still in the process of revising the OSPAR criteria, guidelines and procedures relating to the dumping of wastes or other matter and to the placement of matter. To be considered at EIHA HODs in autumn 23 [2023]</t>
  </si>
  <si>
    <t xml:space="preserve">If EIHA consider it necessary publication of an updated Agreement 2014-06 </t>
  </si>
  <si>
    <t>Convenor of Expert Assessment Panel</t>
  </si>
  <si>
    <t xml:space="preserve">Review Agreement 2014-06 and Agreement 2015-06 commencing April 2022. 
Identify whether or not any sections require updating, to be completed Autumn 2022. 
EAP to notify EIHA 2022(2) or EIHA HoD what changes are required. 
If need for an update agreed by EIHA, revised guidelines to be submitted to EIHA 2023 for approval. </t>
  </si>
  <si>
    <t>S7.O5.T1</t>
  </si>
  <si>
    <t>Ship Scrubber discharge management</t>
  </si>
  <si>
    <t>Report on scrubber discharges released as OSPAR publication and shared with IMO; options paper submitted to EIHA 2023 [2023]</t>
  </si>
  <si>
    <t>OSPAR measure</t>
  </si>
  <si>
    <t>Jonas Palsson (SE), Benedicte Jenot (Fr), nn (UK)</t>
  </si>
  <si>
    <t>2022 - background doc; 2023 OSPAR measure</t>
  </si>
  <si>
    <t>S7.O5.T2</t>
  </si>
  <si>
    <t>Review of background evidence describing the: technical specifications; laying and maintenance operations; and environmental impacts of subsea cables.</t>
  </si>
  <si>
    <t>Contracting Parties to review the updated background document intersessionally, and for it to be submitted for approval by EIHA HoDs at their Autumn 2023 meeting. [2023]</t>
  </si>
  <si>
    <t>Updated OSPAR background documents on the environmental impacts of subsea cables</t>
  </si>
  <si>
    <t>Adrian Judd (UK), John Wrottesley (ESCA)</t>
  </si>
  <si>
    <t>Task group on deep sea mining, particularly to produce scoping documents.</t>
  </si>
  <si>
    <t>JL advice received; work to analyse the MOU with ISA commenced; aiming to submit paper 2 to EIHA HOD in autumn 
Need co-convenor and task group volunteers to assist paper 2 redraft. [2023]</t>
  </si>
  <si>
    <t>Paper 2: OSPAR measures applicable/relevant to DSM. This paper will provide an overview of which OSPAR measures are applicable/relevant to DSM.In preparation, submission to EIHA March 2022. How we can work more effectively with ISA through current MoU.</t>
  </si>
  <si>
    <t>Amber Cobley (UK)</t>
  </si>
  <si>
    <t xml:space="preserve">Q2 2022 onwards – review MOU ,  report  to EIHA; 
Q2/3 2022 – DSM task group restart drafting of paper 2 once J/L advice has been received;
EIHA 2023 – Submission of paper 2 to EIHA	 
 EIHA 2023 – EIHA consider whether to request production of paper 3 </t>
  </si>
  <si>
    <t>S7.O5.T4</t>
  </si>
  <si>
    <t>Review the risks from new, emerging and increasing pressures on the marine environment </t>
  </si>
  <si>
    <t>Proposed approach submitted to EIHA 2023 [2023]</t>
  </si>
  <si>
    <t>Prioritised list of pressures for which further actions and measures should be developed </t>
  </si>
  <si>
    <t>EIHA CHair and HODs</t>
  </si>
  <si>
    <t>EIHA 2023: agree approach for prioritising new, emerging and increasing pressure and undertaking gap analysis;
EIHA 2024: agree prioritised list of pressure where further action or measures are required</t>
  </si>
  <si>
    <t>S7.05.T5</t>
  </si>
  <si>
    <t>Rocket Launch activities undertaken in/over the OSPAR maritime area and their potential environmental impacts</t>
  </si>
  <si>
    <t>Background paper and recommendations for further action</t>
  </si>
  <si>
    <t>Ireland, United Kingdom</t>
  </si>
  <si>
    <t>Draft report submitted to EIHA 2024 Agreement for publication OSPAR 2024</t>
  </si>
  <si>
    <t>S7.O6.T1</t>
  </si>
  <si>
    <t>OSPAR related tasks to the CIBBRiNA project: Coordinated Development and Implementation of Best Practice in Bycatch Reduction in the North Atlantic Region</t>
  </si>
  <si>
    <t>2023 - EU LIFE project 14 March 2023 accepted and in preparation of Grant Agreement. Start date expected after summer 2023. Needs discussion in ICG-COBAM and/or POSH to determine OSPAR specific tasks and overlap</t>
  </si>
  <si>
    <t xml:space="preserve">Deliverables listed for WP2, 4 and 8: 
WP.2: 
- Working guidelines and protocols for data acquisition and integration 
- Legacy standards and associated FAIR (Guiding Principles for scientific data management and stewardship) protocols to be enacted post-project 
- Data collation and developed relational database 
- Taxon-specific development of Bycatch Risk Assessment (ByRA)-like approaches to define management strategy evaluation 
- Management strategy evaluation bycatch risks for selected data poor fisheries 
- Estimate accuracy and precision of bycatch rate estimates for known simulated bycatch rates 
- Monitoring and mitigation advice for simulated scenarios 
WP.4: 
- Proposal for a funding mechanism to establish sustainable funding mechanism monitoring of population status of ETP species 
- Proposal to for a funding mechanism for monitoring efficacy of by-catch mitigation measures of ETP species 
WP.8: 
- Standards for ETP species data collection and reporting  
- R-package available fishing days for different métiers 
- Species-specific total bycatch and bycatch rates 
- Dedicated workshops (3) to enhance bycatch estimations procedures 
- Bycatch database available online </t>
  </si>
  <si>
    <t>Nehterlands (Anne-Marie Svoboda)</t>
  </si>
  <si>
    <t>tbc</t>
  </si>
  <si>
    <t>S7.O6.T2</t>
  </si>
  <si>
    <t>Reduction of marine bird bycatch</t>
  </si>
  <si>
    <t>1. Possible OSPAR measure (Recommendation) 
Triennial implementation reports from CPs via ICG-POSH to BDC. 
2. Triennial updates of assessments of (common) indicator on marine bird bycatch (via JWGBIRD, ICG-COBAM to BDC) to align with frequency of implementation reporting</t>
  </si>
  <si>
    <t>United Kingdom, Norway, Spain [Netherlands]</t>
  </si>
  <si>
    <t xml:space="preserve">June – December 2023: Preparation of possible OSPAR measure and background document 
Jan-Apr 2024:  
Collective Action: Datacall for marine bird bycatch data and potentially fishing effort data. 
March/April 2024: 
Consideration by BDC of possible OSPAR measure. 
May – Dec 2024: 
National Action: CPs report on progress on adoption and implementation of NPOAs (ICG-POSH). 
Collective Action: Analysis and assessment of OSPAR Indicator on marine bird bycatch (JWGBIRD &amp; ICG-COBAM). 
Apr 2025: 
Collective Action: Agree assessment and adopt Common Indicator on marine bird bycatch, thereby meeting the target of Objective S7.O6: “work towards strengthening the evidence base concerning incidental bycatch by 2025” (BDC). 
National Action: Agree and consider the current level of implementation of National Plans of Action and compliance with Objective S7.O6 (BDC). 
By 2027-28:  
Update indicator and implementation reports. </t>
  </si>
  <si>
    <t>S8.O1.T1</t>
  </si>
  <si>
    <t>Inventory of measures to mitigate anthropogenic under water noise.</t>
  </si>
  <si>
    <t>On the way; position of inventory will be considered in context of the noise RAP [2023]</t>
  </si>
  <si>
    <t>Inventory of mitigation measures presented in stand-alone chapters each covering one certain human activity</t>
  </si>
  <si>
    <t>Alexander Liebschner (DE)</t>
  </si>
  <si>
    <t>S8.O1.T2</t>
  </si>
  <si>
    <t>Regional action plan for underwater noise setting out a series of national and collective actions.</t>
  </si>
  <si>
    <t>Project team established and initial workshop held (December 2022).   Work started on outline and themes.  [2023]</t>
  </si>
  <si>
    <t>List of national actions with target years for implementation List of collective actions with target years for implementation Prioritisation for implementation and implementation plan including target years and milestones</t>
  </si>
  <si>
    <t>Alexander Liebschner (DE), Nathan Merchant (UK)</t>
  </si>
  <si>
    <t>2022 set up project team and scope possible themes and action areas 2023 identify concrete actions under these themes and mechanisms for their implementation (including formal OSPAR Measures) 2024 agree on prioritisation of measures and implementation plan 2025 publish RAP and implementation plan</t>
  </si>
  <si>
    <t>S8.O1.T3</t>
  </si>
  <si>
    <t xml:space="preserve">Noise – good practice guidelines for geophysical surveys </t>
  </si>
  <si>
    <t>OSPAR good practice guidelines for geophysical surveys</t>
  </si>
  <si>
    <t>Norway and the United Kingdom</t>
  </si>
  <si>
    <t>S8.O2.T1</t>
  </si>
  <si>
    <t>Operational monitoring programme for continuous sound.</t>
  </si>
  <si>
    <t>Monitoring programme adopted for North Sea (Agreement 2022-06). Delays in agreeing programmes for other regions.  Subgroup in place to oversee monitoring. [2023]</t>
  </si>
  <si>
    <t>Soundscape maps for continuous noise of OSPAR regions. The maps will be quality controlled.</t>
  </si>
  <si>
    <t>Niels Kinneging (Nl)</t>
  </si>
  <si>
    <t>Programme for N Sea 2021; programme for Regions 111-V 2022; programme for Region 1 2023</t>
  </si>
  <si>
    <t>S9.O1.T1</t>
  </si>
  <si>
    <t>S9.O2.T1</t>
  </si>
  <si>
    <t>Decommissioning – review of derogation categories</t>
  </si>
  <si>
    <t xml:space="preserve">Review report considering the requirements in §7 of the Decision  </t>
  </si>
  <si>
    <t>Hans-Peter Damian (Germany) (hans-peter.damian@uba.de) and Ruth Ledingham (UK) (ruth.ledingham@beis.gov.uk)</t>
  </si>
  <si>
    <t xml:space="preserve">1. 2022 – Input from Contracting Parties in relation to decommissioning operations undertaken during the period 2018 – 2022
2. 2022 – Information from Contracting Parties on technological advancement and current research relevant to decommissioning
3. 2023 – Review report considering the requirements in §7 of the Decision  </t>
  </si>
  <si>
    <t>S9.O3.T1</t>
  </si>
  <si>
    <t>Approach to promote and advancement of decommissioning technologies</t>
  </si>
  <si>
    <t>Roadmap on an approach and action plan to promote and advance the development of decommissioning technologies</t>
  </si>
  <si>
    <t>Hans-Peter Damian (Germany)</t>
  </si>
  <si>
    <t xml:space="preserve">1. 2022 – Start date. Develop proposals for an approach and action plan to promote the advancement of decommissioning technologies
2. 2023 – Agree on an approach and an action plan to promote and advance the development of decommissioning technologies </t>
  </si>
  <si>
    <t>S10.O1.T1</t>
  </si>
  <si>
    <t>Develop Ocean Acidification monitoring for physico-chemical parameters within the CEMP in support of OSPAR assessment requirements</t>
  </si>
  <si>
    <t>[2023]: The inventory of existing monitoring is complete and under continuous update. Quality control processes are underway with QUASIMEME proficiency testing in place. Discussions with ICES on data reporting are underway. Gaps in network to be identified in coming year. Resources may be required if gaps in monitoring network are identified.</t>
  </si>
  <si>
    <t>Agreed monitoring tools, updated guidelines and reporting mechanism</t>
  </si>
  <si>
    <t>ICG-OA Convenors Evin McGovern (IE), Jos Schilder N(L)</t>
  </si>
  <si>
    <t>"2021: QUASIMEME Intercalibration. 2023: OA Assessment QSR and recommendations. 2025: Monitoring plan and updated guidelines, including agreed reporting."</t>
  </si>
  <si>
    <t>S10.O2.T1</t>
  </si>
  <si>
    <t>S10.O3.T1</t>
  </si>
  <si>
    <t xml:space="preserve">Radioactive substances and climate change and ocean acidification </t>
  </si>
  <si>
    <t xml:space="preserve">Contribution to OSPAR CC and OA assessments 
Possible need to update assessments methodologies if relevant. </t>
  </si>
  <si>
    <t xml:space="preserve">Norway (Dr. Justin Gwynn) </t>
  </si>
  <si>
    <t xml:space="preserve">Annual update from CPs 
Engagement with ICG-OA and CCEG 
Output from GESAMP WG (2024) </t>
  </si>
  <si>
    <t>S11.O1.T1</t>
  </si>
  <si>
    <t>S11.O2.T1</t>
  </si>
  <si>
    <t>S11.O3.T1</t>
  </si>
  <si>
    <t>Revisions to the OSPAR list of threatened and declining species and habitats and status assessments to take account of any relevant impacts of climate change and ocean acidification</t>
  </si>
  <si>
    <t>Norway</t>
  </si>
  <si>
    <t xml:space="preserve">N/A. </t>
  </si>
  <si>
    <t>S11.O4.T1</t>
  </si>
  <si>
    <t>S12.O1.T1</t>
  </si>
  <si>
    <t>S12.O2.T1</t>
  </si>
  <si>
    <t>S12.O3.T1</t>
  </si>
  <si>
    <t>Monitoring of CO2 stored in geological formations</t>
  </si>
  <si>
    <t>New datastream in ODIMS
Report on the effectiveness of monitoring techniques and recommendations for improvement
Report on the effectiveness of OSPAR measures 9including guidance) and recommendations for improvement</t>
  </si>
  <si>
    <t>Patricia Zegers-de-Beyl (p.m.zegers-de-beyl@minez.nl) and Jip van Zoonen (jip.van.zoonen@rws.nl) from the Netherlands / Helge Dyrendal Rø (helge.dyrendal.ro@miljodir.no) from Norway</t>
  </si>
  <si>
    <t xml:space="preserve">Start date 2022
2023 - Annual reporting of monitoring that is undertaken in relation to the containment of carbon dioxide in geological formations.
2025 - Evaluate the monitoring techniques, its effectiveness (including its accuracy) and determine if additional monitoring measures are needed. 
2026 - Evaluate the effectiveness of OSPAR measures and guidelines.  </t>
  </si>
  <si>
    <t>S12.O4.T1</t>
  </si>
  <si>
    <t>Guidance on renewable energy development with minimised cumulative effects</t>
  </si>
  <si>
    <t>ICG ORED ToR agreed at EIHA 2022 and 3 meetings held in 2022/23. Common CEA principles submitted to EIHA 2023. [2023]</t>
  </si>
  <si>
    <t>Set of guidances (possibly one report with regional annexes)</t>
  </si>
  <si>
    <t>Rob Gerits (Nl)</t>
  </si>
  <si>
    <t>Common principles 2023; agreed regional guidance 2025</t>
  </si>
  <si>
    <t>S12.04</t>
  </si>
  <si>
    <t>S12.04.T2</t>
  </si>
  <si>
    <t>Bird pilot (ORED related)</t>
  </si>
  <si>
    <t xml:space="preserve">OSPAR publication with recommendations </t>
  </si>
  <si>
    <t>Start in 2023
Milestone is report (OSPAR publication)  to be discussed in EIHA and BDC 2024</t>
  </si>
  <si>
    <t>SX1.O1</t>
  </si>
  <si>
    <t>SX.O1.T1</t>
  </si>
  <si>
    <t>Supporting OSPAR’s Contracting Parties that are EU Member States in implementing the Commission Decision (EU) 2017/848 on GES and future implementation of the MSFD</t>
  </si>
  <si>
    <t>[2023]: This task is on track. An updated version of this task will be submitted to CoG(2) 2023 for review and approval and will include an updated list of milestones. The resources are in place to deliver this task.</t>
  </si>
  <si>
    <t>Agreement on the following in accordance with the CIS timetable2
•	lists of elements
•	thresholds
•	methodological standards</t>
  </si>
  <si>
    <t>Co-Convenors of ICG-MSFD, Laure Ducommun (FR)</t>
  </si>
  <si>
    <t>The detailed timescale for delivery is captured in the indicative timetable provided by OSPAR to the CIS programme of work in 2020. The following is a summary of deliverables against milestones, which is taken from the Annex of MD2020-2-2 and these are provided as examples.
Start date: 2018 – i.e., from the last cycle of MSFD
•	By 2023: D5C1, D5C2 and D5C5 lists of elements, threshold values, methodological standards. D6C3 threshold values. D8C1 and D8C2 list of elements and threshold values. D10C3 list of elements and threshold values. [D1C1 Birds list of elements and threshold values]. D1C2 Birds list of elements and threshold values. D1C3 Birds, list of elements and threshold values. D1C1, D1C2, D1C3 Mammals, list of elements and threshold values. D1C1 and D1C3 Fish, list of elements. D1C2 Fish, list of elements and threshold values. [D1/D4C1, C2 list of elements and threshold values]
•	By 2024: [D8C3]. [D10C4 list of elements and threshold values]. [D11C1 and D11C2 threshold values]
•	After 2024: D2C2 list of elements. D1C4 Birds list of elements and threshold values. D1/D4C4 threshold values</t>
  </si>
  <si>
    <t>SX1.O2</t>
  </si>
  <si>
    <t>SX.O2.T1</t>
  </si>
  <si>
    <t>Regional-scale EBM* in an OSPAR subregion – pilot study in Region II/sub-region of EBM with wind-farm developments and other co-located activities</t>
  </si>
  <si>
    <t xml:space="preserve">Results from the SAMSKAG pilot scale study and other projects?  
Revisions to OSPARS guidance on environmental considerations for the development of offshore wind farms?  
Revisions to NEAES 2030 on EBM?  
Strengthening of Ospars ability to coordinate with fisheries and other management bodies in order to improve the sustainable use of ecosystems under multiple pressures  
OSPAR conclusions on requirements for additional pilot studies and/or products  </t>
  </si>
  <si>
    <t>Norway (Marianne Olsen)</t>
  </si>
  <si>
    <t xml:space="preserve">Milestone 1: Autumn 2023: Collect information from ongoing relevant projects which OSPAR can benefit from (like Nordic concils of ministers project SAMSKAG?)  
Interim milestones:link to neaes interim review  
Milestone 2: Summer 2024: OSPAR workshop on practical approaches to EBM 
Milestone 3: Spring 2025: Advice to OSPAR on next steps/recommendations/review of NEAES 2030?  </t>
  </si>
  <si>
    <t>SX1.02</t>
  </si>
  <si>
    <t>SX.01.T2</t>
  </si>
  <si>
    <t>Strengthening ecosystem-based management (EBM) in areas beyond national jurisdiction (ABNJ) of the North-East Atlantic, in particular through the Collective Arrangement</t>
  </si>
  <si>
    <t xml:space="preserve">Assessment of existing practices of cooperation and collaboration between the OSPAR Commission and relevant international organizations with regards to EBM in ABNJ of the North-East Atlantic 
Identification of a practical approach and specific steps to facilitate/strengthen EBM in ABNJ of the NE-Atlantic (esp. related to fisheries management and area-based management tools) to be potentially implemented 
Conclusion (i) within the OSPAR Commission/CoG/BDC and, if possible, (ii) between the OSPAR Commission and relevant international organizations on a practical approach and specific steps for regional-scale ecosystem-based management and its joint implementation, in particular through the ‘Collective Arrangement’ and in cooperation with fisheries management bodies and other competent organisations </t>
  </si>
  <si>
    <t>Germany and France</t>
  </si>
  <si>
    <t xml:space="preserve">12/2023 – Results of an assessment of existing practices 
06/2024 –  Practical approach and related steps identified 
06/2024 – Conclusion by OSPAR BDC, CoG/HoD, Commission on the way forward and further action to be taken 
07/2024 onwards – OSPAR Contracting Parties, individually and/or collectively, engage with/within other competent international organisations as agreed by OSPAR BDC, CoG/HoD, Commission </t>
  </si>
  <si>
    <t>Objective fully implemented</t>
  </si>
  <si>
    <t>Tasks should fully deliver the objective</t>
  </si>
  <si>
    <t>Tasks should mostly deliver the objective</t>
  </si>
  <si>
    <t>Tasks should partly deliver the objective</t>
  </si>
  <si>
    <t>Tasks still to be defined</t>
  </si>
  <si>
    <t>Task Resource 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</si>
</sst>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color theme="1"/>
      <name val="Calibri"/>
      <family val="2"/>
      <scheme val="minor"/>
    </font>
    <font>
      <sz val="8"/>
      <name val="Calibri"/>
      <family val="2"/>
      <scheme val="minor"/>
    </font>
    <font>
      <sz val="10"/>
      <name val="Calibri"/>
      <family val="2"/>
      <scheme val="minor"/>
    </font>
    <font>
      <b/>
      <sz val="10"/>
      <color theme="1"/>
      <name val="Calibri"/>
      <family val="2"/>
      <scheme val="minor"/>
    </font>
    <font>
      <sz val="11"/>
      <name val="Calibri"/>
      <family val="2"/>
      <scheme val="minor"/>
    </font>
    <font>
      <b/>
      <sz val="11"/>
      <color theme="1"/>
      <name val="Calibri"/>
      <family val="2"/>
      <scheme val="minor"/>
    </font>
    <font>
      <sz val="11"/>
      <color rgb="FF000000"/>
      <name val="Calibri"/>
      <family val="2"/>
    </font>
    <font>
      <sz val="11"/>
      <color theme="1"/>
      <name val="Calibri"/>
      <family val="2"/>
      <charset val="1"/>
    </font>
    <font>
      <sz val="11"/>
      <color rgb="FF242424"/>
      <name val="Calibri"/>
      <family val="2"/>
    </font>
    <font>
      <b/>
      <sz val="12"/>
      <color theme="1"/>
      <name val="Calibri"/>
      <family val="2"/>
      <scheme val="minor"/>
    </font>
    <font>
      <sz val="12"/>
      <color theme="1"/>
      <name val="Calibri"/>
      <family val="2"/>
      <scheme val="minor"/>
    </font>
    <font>
      <sz val="12"/>
      <color rgb="FF000000"/>
      <name val="Calibri"/>
      <family val="2"/>
      <charset val="1"/>
    </font>
    <font>
      <sz val="11"/>
      <color rgb="FF000000"/>
      <name val="Calibri"/>
      <family val="2"/>
      <charset val="1"/>
    </font>
    <font>
      <sz val="10"/>
      <color theme="1"/>
      <name val="Calibri"/>
      <family val="2"/>
    </font>
    <font>
      <sz val="11"/>
      <color theme="1"/>
      <name val="Calibri"/>
      <family val="2"/>
    </font>
    <font>
      <sz val="11"/>
      <name val="Calibri"/>
      <charset val="1"/>
    </font>
    <font>
      <sz val="11"/>
      <color rgb="FF000000"/>
      <name val="Calibri"/>
      <charset val="1"/>
    </font>
    <font>
      <sz val="11"/>
      <color rgb="FF000000"/>
      <name val="WordVisi_MSFontService"/>
      <charset val="1"/>
    </font>
    <font>
      <sz val="10"/>
      <color rgb="FF000000"/>
      <name val="Calibri"/>
      <charset val="1"/>
    </font>
    <font>
      <sz val="11"/>
      <color rgb="FF000000"/>
      <name val="Calibri"/>
    </font>
    <font>
      <sz val="11"/>
      <color rgb="FFFF0000"/>
      <name val="Calibri"/>
    </font>
    <font>
      <sz val="11"/>
      <color theme="1"/>
      <name val="Calibri"/>
    </font>
  </fonts>
  <fills count="11">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79998168889431442"/>
        <bgColor indexed="64"/>
      </patternFill>
    </fill>
    <fill>
      <patternFill patternType="solid">
        <fgColor theme="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s>
  <cellStyleXfs count="1">
    <xf numFmtId="0" fontId="0" fillId="0" borderId="0"/>
  </cellStyleXfs>
  <cellXfs count="64">
    <xf numFmtId="0" fontId="0" fillId="0" borderId="0" xfId="0"/>
    <xf numFmtId="0" fontId="1" fillId="0" borderId="0" xfId="0" applyFont="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vertical="top"/>
    </xf>
    <xf numFmtId="0" fontId="0" fillId="4" borderId="0" xfId="0" applyFill="1"/>
    <xf numFmtId="0" fontId="0" fillId="5" borderId="0" xfId="0" applyFill="1"/>
    <xf numFmtId="0" fontId="0" fillId="6" borderId="0" xfId="0" applyFill="1"/>
    <xf numFmtId="0" fontId="5" fillId="4" borderId="0" xfId="0" applyFont="1" applyFill="1"/>
    <xf numFmtId="0" fontId="0" fillId="7" borderId="0" xfId="0" applyFill="1"/>
    <xf numFmtId="0" fontId="0" fillId="8" borderId="0" xfId="0" applyFill="1"/>
    <xf numFmtId="0" fontId="0" fillId="0" borderId="0" xfId="0" applyAlignment="1">
      <alignment horizontal="center"/>
    </xf>
    <xf numFmtId="0" fontId="0" fillId="9" borderId="0" xfId="0" applyFill="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9" borderId="0" xfId="0" applyFill="1" applyAlignment="1">
      <alignment horizontal="center"/>
    </xf>
    <xf numFmtId="0" fontId="0" fillId="0" borderId="0" xfId="0" pivotButton="1"/>
    <xf numFmtId="0" fontId="0" fillId="0" borderId="0" xfId="0" applyAlignment="1">
      <alignment horizontal="left"/>
    </xf>
    <xf numFmtId="0" fontId="6" fillId="2" borderId="1" xfId="0" applyFont="1" applyFill="1" applyBorder="1" applyAlignment="1">
      <alignment vertical="top" wrapText="1"/>
    </xf>
    <xf numFmtId="0" fontId="6" fillId="2" borderId="0" xfId="0" applyFont="1" applyFill="1" applyAlignment="1">
      <alignment vertical="top" wrapText="1"/>
    </xf>
    <xf numFmtId="0" fontId="6" fillId="3"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center" wrapText="1"/>
    </xf>
    <xf numFmtId="17" fontId="0" fillId="0" borderId="0" xfId="0" applyNumberFormat="1" applyAlignment="1">
      <alignment horizontal="left" vertical="top" wrapText="1"/>
    </xf>
    <xf numFmtId="0" fontId="7" fillId="0" borderId="0" xfId="0" applyFont="1" applyAlignment="1">
      <alignment vertical="top" wrapText="1" readingOrder="1"/>
    </xf>
    <xf numFmtId="0" fontId="8" fillId="0" borderId="0" xfId="0" applyFont="1" applyAlignment="1">
      <alignment vertical="top" wrapText="1"/>
    </xf>
    <xf numFmtId="0" fontId="9" fillId="0" borderId="0" xfId="0" applyFont="1" applyAlignment="1">
      <alignment vertical="top" wrapText="1"/>
    </xf>
    <xf numFmtId="0" fontId="10" fillId="2" borderId="1" xfId="0" applyFont="1" applyFill="1" applyBorder="1" applyAlignment="1">
      <alignment vertical="top" wrapText="1"/>
    </xf>
    <xf numFmtId="0" fontId="10" fillId="2" borderId="1" xfId="0" applyFont="1" applyFill="1" applyBorder="1" applyAlignment="1">
      <alignment vertical="top"/>
    </xf>
    <xf numFmtId="0" fontId="10" fillId="2" borderId="1" xfId="0" applyFont="1" applyFill="1" applyBorder="1" applyAlignment="1">
      <alignment horizontal="left" vertical="top"/>
    </xf>
    <xf numFmtId="0" fontId="10"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Alignment="1">
      <alignment wrapText="1"/>
    </xf>
    <xf numFmtId="0" fontId="13" fillId="0" borderId="0" xfId="0" applyFont="1" applyAlignment="1">
      <alignment horizontal="left" vertical="top" wrapText="1"/>
    </xf>
    <xf numFmtId="0" fontId="14" fillId="0" borderId="0" xfId="0" applyFont="1"/>
    <xf numFmtId="0" fontId="15" fillId="0" borderId="0" xfId="0" applyFont="1"/>
    <xf numFmtId="0" fontId="8" fillId="0" borderId="0" xfId="0" applyFont="1"/>
    <xf numFmtId="0" fontId="0" fillId="0" borderId="0" xfId="0" applyAlignment="1">
      <alignment horizontal="left" indent="1"/>
    </xf>
    <xf numFmtId="0" fontId="0" fillId="0" borderId="0" xfId="0" applyAlignment="1">
      <alignment horizontal="left" indent="2"/>
    </xf>
    <xf numFmtId="0" fontId="16" fillId="0" borderId="0" xfId="0" applyFont="1" applyAlignment="1">
      <alignment wrapText="1"/>
    </xf>
    <xf numFmtId="0" fontId="13" fillId="0" borderId="0" xfId="0" applyFont="1" applyAlignment="1">
      <alignment vertical="top" wrapText="1"/>
    </xf>
    <xf numFmtId="0" fontId="8" fillId="0" borderId="0" xfId="0" applyFont="1" applyAlignment="1">
      <alignment horizontal="left" vertical="top" wrapText="1"/>
    </xf>
    <xf numFmtId="0" fontId="17" fillId="0" borderId="0" xfId="0" applyFont="1" applyAlignment="1">
      <alignment vertical="top" wrapText="1"/>
    </xf>
    <xf numFmtId="0" fontId="18" fillId="0" borderId="0" xfId="0" applyFont="1" applyAlignment="1">
      <alignment vertical="top" wrapText="1"/>
    </xf>
    <xf numFmtId="0" fontId="16" fillId="0" borderId="0" xfId="0" applyFont="1" applyAlignment="1">
      <alignment vertical="top" wrapText="1"/>
    </xf>
    <xf numFmtId="0" fontId="19" fillId="0" borderId="0" xfId="0" applyFont="1" applyAlignment="1">
      <alignment vertical="top" wrapText="1"/>
    </xf>
    <xf numFmtId="0" fontId="7" fillId="0" borderId="0" xfId="0" applyFont="1" applyAlignment="1">
      <alignment wrapText="1"/>
    </xf>
    <xf numFmtId="0" fontId="0" fillId="0" borderId="0" xfId="0" applyAlignment="1">
      <alignment horizontal="left" indent="3"/>
    </xf>
    <xf numFmtId="0" fontId="0" fillId="10" borderId="0" xfId="0" applyFill="1" applyAlignment="1">
      <alignment horizontal="left" vertical="top" wrapText="1"/>
    </xf>
    <xf numFmtId="0" fontId="22" fillId="0" borderId="0" xfId="0" applyFont="1" applyAlignment="1">
      <alignment vertical="center" wrapText="1"/>
    </xf>
    <xf numFmtId="0" fontId="0" fillId="0" borderId="2"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cellXfs>
  <cellStyles count="1">
    <cellStyle name="Normal" xfId="0" builtinId="0"/>
  </cellStyles>
  <dxfs count="17">
    <dxf>
      <fill>
        <patternFill>
          <bgColor rgb="FFFF0000"/>
        </patternFill>
      </fill>
    </dxf>
    <dxf>
      <fill>
        <patternFill>
          <bgColor theme="7"/>
        </patternFill>
      </fill>
    </dxf>
    <dxf>
      <fill>
        <patternFill>
          <bgColor theme="9"/>
        </patternFill>
      </fill>
    </dxf>
    <dxf>
      <fill>
        <patternFill>
          <bgColor rgb="FF00B0F0"/>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theme="0" tint="-0.14996795556505021"/>
        </patternFill>
      </fill>
    </dxf>
    <dxf>
      <fill>
        <patternFill>
          <bgColor rgb="FF00B0F0"/>
        </patternFill>
      </fill>
    </dxf>
    <dxf>
      <font>
        <color auto="1"/>
      </font>
      <fill>
        <patternFill>
          <bgColor theme="6"/>
        </patternFill>
      </fill>
    </dxf>
    <dxf>
      <font>
        <color auto="1"/>
      </font>
      <fill>
        <patternFill>
          <bgColor rgb="FF92D050"/>
        </patternFill>
      </fill>
    </dxf>
    <dxf>
      <font>
        <color auto="1"/>
      </font>
      <fill>
        <patternFill>
          <bgColor rgb="FFFFC000"/>
        </patternFill>
      </fill>
    </dxf>
    <dxf>
      <font>
        <color auto="1"/>
      </font>
      <fill>
        <patternFill>
          <bgColor rgb="FFFF0000"/>
        </patternFill>
      </fill>
    </dxf>
    <dxf>
      <font>
        <color auto="1"/>
      </font>
      <fill>
        <patternFill>
          <bgColor rgb="FF00B0F0"/>
        </patternFill>
      </fill>
    </dxf>
  </dxfs>
  <tableStyles count="0" defaultTableStyle="TableStyleMedium2" defaultPivotStyle="PivotStyleLight16"/>
  <colors>
    <mruColors>
      <color rgb="FFFF8643"/>
      <color rgb="FFF8AF31"/>
      <color rgb="FF0F74AF"/>
      <color rgb="FF748F1E"/>
      <color rgb="FFA0CBD8"/>
      <color rgb="FFA0CB7E"/>
      <color rgb="FF605F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implementation_plan_2023.xlsx]Progress Committee!PivotTable2</c:name>
    <c:fmtId val="2"/>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Task</a:t>
            </a:r>
            <a:r>
              <a:rPr lang="en-US" baseline="0">
                <a:solidFill>
                  <a:schemeClr val="tx1"/>
                </a:solidFill>
              </a:rPr>
              <a:t> Progress by Committee</a:t>
            </a:r>
          </a:p>
        </c:rich>
      </c:tx>
      <c:layout>
        <c:manualLayout>
          <c:xMode val="edge"/>
          <c:yMode val="edge"/>
          <c:x val="0.42534089746331905"/>
          <c:y val="4.40271780119392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bg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bg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096096760608272"/>
          <c:y val="9.3167632892042329E-2"/>
          <c:w val="0.72749651575124008"/>
          <c:h val="0.82869479417779746"/>
        </c:manualLayout>
      </c:layout>
      <c:barChart>
        <c:barDir val="bar"/>
        <c:grouping val="stacked"/>
        <c:varyColors val="0"/>
        <c:ser>
          <c:idx val="0"/>
          <c:order val="0"/>
          <c:tx>
            <c:strRef>
              <c:f>'Progress Committee'!$B$3:$B$4</c:f>
              <c:strCache>
                <c:ptCount val="1"/>
                <c:pt idx="0">
                  <c:v>Start date not reached yet</c:v>
                </c:pt>
              </c:strCache>
            </c:strRef>
          </c:tx>
          <c:spPr>
            <a:solidFill>
              <a:schemeClr val="bg2"/>
            </a:solidFill>
            <a:ln>
              <a:noFill/>
            </a:ln>
            <a:effectLst/>
          </c:spPr>
          <c:invertIfNegative val="0"/>
          <c:cat>
            <c:strRef>
              <c:f>'Progress Committee'!$A$5:$A$11</c:f>
              <c:strCache>
                <c:ptCount val="6"/>
                <c:pt idx="0">
                  <c:v>BDC</c:v>
                </c:pt>
                <c:pt idx="1">
                  <c:v>CoG</c:v>
                </c:pt>
                <c:pt idx="2">
                  <c:v>EIHA</c:v>
                </c:pt>
                <c:pt idx="3">
                  <c:v>HASEC</c:v>
                </c:pt>
                <c:pt idx="4">
                  <c:v>OIC</c:v>
                </c:pt>
                <c:pt idx="5">
                  <c:v>RSC</c:v>
                </c:pt>
              </c:strCache>
            </c:strRef>
          </c:cat>
          <c:val>
            <c:numRef>
              <c:f>'Progress Committee'!$B$5:$B$11</c:f>
              <c:numCache>
                <c:formatCode>General</c:formatCode>
                <c:ptCount val="6"/>
                <c:pt idx="0">
                  <c:v>1</c:v>
                </c:pt>
              </c:numCache>
            </c:numRef>
          </c:val>
          <c:extLst>
            <c:ext xmlns:c16="http://schemas.microsoft.com/office/drawing/2014/chart" uri="{C3380CC4-5D6E-409C-BE32-E72D297353CC}">
              <c16:uniqueId val="{00000000-C68C-44FC-96BA-327EFBBE1A24}"/>
            </c:ext>
          </c:extLst>
        </c:ser>
        <c:ser>
          <c:idx val="1"/>
          <c:order val="1"/>
          <c:tx>
            <c:strRef>
              <c:f>'Progress Committee'!$C$3:$C$4</c:f>
              <c:strCache>
                <c:ptCount val="1"/>
                <c:pt idx="0">
                  <c:v>Task on track</c:v>
                </c:pt>
              </c:strCache>
            </c:strRef>
          </c:tx>
          <c:spPr>
            <a:solidFill>
              <a:schemeClr val="accent6"/>
            </a:solidFill>
            <a:ln>
              <a:noFill/>
            </a:ln>
            <a:effectLst/>
          </c:spPr>
          <c:invertIfNegative val="0"/>
          <c:cat>
            <c:strRef>
              <c:f>'Progress Committee'!$A$5:$A$11</c:f>
              <c:strCache>
                <c:ptCount val="6"/>
                <c:pt idx="0">
                  <c:v>BDC</c:v>
                </c:pt>
                <c:pt idx="1">
                  <c:v>CoG</c:v>
                </c:pt>
                <c:pt idx="2">
                  <c:v>EIHA</c:v>
                </c:pt>
                <c:pt idx="3">
                  <c:v>HASEC</c:v>
                </c:pt>
                <c:pt idx="4">
                  <c:v>OIC</c:v>
                </c:pt>
                <c:pt idx="5">
                  <c:v>RSC</c:v>
                </c:pt>
              </c:strCache>
            </c:strRef>
          </c:cat>
          <c:val>
            <c:numRef>
              <c:f>'Progress Committee'!$C$5:$C$11</c:f>
              <c:numCache>
                <c:formatCode>General</c:formatCode>
                <c:ptCount val="6"/>
                <c:pt idx="0">
                  <c:v>3</c:v>
                </c:pt>
                <c:pt idx="1">
                  <c:v>2</c:v>
                </c:pt>
                <c:pt idx="2">
                  <c:v>22</c:v>
                </c:pt>
                <c:pt idx="3">
                  <c:v>6</c:v>
                </c:pt>
                <c:pt idx="4">
                  <c:v>6</c:v>
                </c:pt>
                <c:pt idx="5">
                  <c:v>10</c:v>
                </c:pt>
              </c:numCache>
            </c:numRef>
          </c:val>
          <c:extLst>
            <c:ext xmlns:c16="http://schemas.microsoft.com/office/drawing/2014/chart" uri="{C3380CC4-5D6E-409C-BE32-E72D297353CC}">
              <c16:uniqueId val="{00000000-4072-4909-B96A-684A3D8991A1}"/>
            </c:ext>
          </c:extLst>
        </c:ser>
        <c:ser>
          <c:idx val="2"/>
          <c:order val="2"/>
          <c:tx>
            <c:strRef>
              <c:f>'Progress Committee'!$D$3:$D$4</c:f>
              <c:strCache>
                <c:ptCount val="1"/>
                <c:pt idx="0">
                  <c:v>Task not on track - no major issues</c:v>
                </c:pt>
              </c:strCache>
            </c:strRef>
          </c:tx>
          <c:spPr>
            <a:solidFill>
              <a:schemeClr val="accent2"/>
            </a:solidFill>
            <a:ln>
              <a:noFill/>
            </a:ln>
            <a:effectLst/>
          </c:spPr>
          <c:invertIfNegative val="0"/>
          <c:cat>
            <c:strRef>
              <c:f>'Progress Committee'!$A$5:$A$11</c:f>
              <c:strCache>
                <c:ptCount val="6"/>
                <c:pt idx="0">
                  <c:v>BDC</c:v>
                </c:pt>
                <c:pt idx="1">
                  <c:v>CoG</c:v>
                </c:pt>
                <c:pt idx="2">
                  <c:v>EIHA</c:v>
                </c:pt>
                <c:pt idx="3">
                  <c:v>HASEC</c:v>
                </c:pt>
                <c:pt idx="4">
                  <c:v>OIC</c:v>
                </c:pt>
                <c:pt idx="5">
                  <c:v>RSC</c:v>
                </c:pt>
              </c:strCache>
            </c:strRef>
          </c:cat>
          <c:val>
            <c:numRef>
              <c:f>'Progress Committee'!$D$5:$D$11</c:f>
              <c:numCache>
                <c:formatCode>General</c:formatCode>
                <c:ptCount val="6"/>
                <c:pt idx="0">
                  <c:v>6</c:v>
                </c:pt>
                <c:pt idx="1">
                  <c:v>1</c:v>
                </c:pt>
                <c:pt idx="2">
                  <c:v>8</c:v>
                </c:pt>
                <c:pt idx="4">
                  <c:v>3</c:v>
                </c:pt>
              </c:numCache>
            </c:numRef>
          </c:val>
          <c:extLst>
            <c:ext xmlns:c16="http://schemas.microsoft.com/office/drawing/2014/chart" uri="{C3380CC4-5D6E-409C-BE32-E72D297353CC}">
              <c16:uniqueId val="{00000001-4072-4909-B96A-684A3D8991A1}"/>
            </c:ext>
          </c:extLst>
        </c:ser>
        <c:ser>
          <c:idx val="3"/>
          <c:order val="3"/>
          <c:tx>
            <c:strRef>
              <c:f>'Progress Committee'!$E$3:$E$4</c:f>
              <c:strCache>
                <c:ptCount val="1"/>
                <c:pt idx="0">
                  <c:v>Task completed</c:v>
                </c:pt>
              </c:strCache>
            </c:strRef>
          </c:tx>
          <c:spPr>
            <a:solidFill>
              <a:schemeClr val="accent1"/>
            </a:solidFill>
            <a:ln>
              <a:noFill/>
            </a:ln>
            <a:effectLst/>
          </c:spPr>
          <c:invertIfNegative val="0"/>
          <c:cat>
            <c:strRef>
              <c:f>'Progress Committee'!$A$5:$A$11</c:f>
              <c:strCache>
                <c:ptCount val="6"/>
                <c:pt idx="0">
                  <c:v>BDC</c:v>
                </c:pt>
                <c:pt idx="1">
                  <c:v>CoG</c:v>
                </c:pt>
                <c:pt idx="2">
                  <c:v>EIHA</c:v>
                </c:pt>
                <c:pt idx="3">
                  <c:v>HASEC</c:v>
                </c:pt>
                <c:pt idx="4">
                  <c:v>OIC</c:v>
                </c:pt>
                <c:pt idx="5">
                  <c:v>RSC</c:v>
                </c:pt>
              </c:strCache>
            </c:strRef>
          </c:cat>
          <c:val>
            <c:numRef>
              <c:f>'Progress Committee'!$E$5:$E$11</c:f>
              <c:numCache>
                <c:formatCode>General</c:formatCode>
                <c:ptCount val="6"/>
                <c:pt idx="0">
                  <c:v>1</c:v>
                </c:pt>
                <c:pt idx="1">
                  <c:v>1</c:v>
                </c:pt>
                <c:pt idx="2">
                  <c:v>3</c:v>
                </c:pt>
                <c:pt idx="3">
                  <c:v>2</c:v>
                </c:pt>
              </c:numCache>
            </c:numRef>
          </c:val>
          <c:extLst>
            <c:ext xmlns:c16="http://schemas.microsoft.com/office/drawing/2014/chart" uri="{C3380CC4-5D6E-409C-BE32-E72D297353CC}">
              <c16:uniqueId val="{00000002-4072-4909-B96A-684A3D8991A1}"/>
            </c:ext>
          </c:extLst>
        </c:ser>
        <c:ser>
          <c:idx val="4"/>
          <c:order val="4"/>
          <c:tx>
            <c:strRef>
              <c:f>'Progress Committee'!$F$3:$F$4</c:f>
              <c:strCache>
                <c:ptCount val="1"/>
                <c:pt idx="0">
                  <c:v>Task not on track, issues require attention of HOD</c:v>
                </c:pt>
              </c:strCache>
            </c:strRef>
          </c:tx>
          <c:spPr>
            <a:solidFill>
              <a:srgbClr val="FF0000"/>
            </a:solidFill>
            <a:ln>
              <a:noFill/>
            </a:ln>
            <a:effectLst/>
          </c:spPr>
          <c:invertIfNegative val="0"/>
          <c:cat>
            <c:strRef>
              <c:f>'Progress Committee'!$A$5:$A$11</c:f>
              <c:strCache>
                <c:ptCount val="6"/>
                <c:pt idx="0">
                  <c:v>BDC</c:v>
                </c:pt>
                <c:pt idx="1">
                  <c:v>CoG</c:v>
                </c:pt>
                <c:pt idx="2">
                  <c:v>EIHA</c:v>
                </c:pt>
                <c:pt idx="3">
                  <c:v>HASEC</c:v>
                </c:pt>
                <c:pt idx="4">
                  <c:v>OIC</c:v>
                </c:pt>
                <c:pt idx="5">
                  <c:v>RSC</c:v>
                </c:pt>
              </c:strCache>
            </c:strRef>
          </c:cat>
          <c:val>
            <c:numRef>
              <c:f>'Progress Committee'!$F$5:$F$11</c:f>
              <c:numCache>
                <c:formatCode>General</c:formatCode>
                <c:ptCount val="6"/>
                <c:pt idx="1">
                  <c:v>1</c:v>
                </c:pt>
                <c:pt idx="4">
                  <c:v>2</c:v>
                </c:pt>
              </c:numCache>
            </c:numRef>
          </c:val>
          <c:extLst>
            <c:ext xmlns:c16="http://schemas.microsoft.com/office/drawing/2014/chart" uri="{C3380CC4-5D6E-409C-BE32-E72D297353CC}">
              <c16:uniqueId val="{00000000-2394-4C33-B5EA-CFC2699CE17C}"/>
            </c:ext>
          </c:extLst>
        </c:ser>
        <c:dLbls>
          <c:showLegendKey val="0"/>
          <c:showVal val="0"/>
          <c:showCatName val="0"/>
          <c:showSerName val="0"/>
          <c:showPercent val="0"/>
          <c:showBubbleSize val="0"/>
        </c:dLbls>
        <c:gapWidth val="150"/>
        <c:overlap val="100"/>
        <c:axId val="1651047647"/>
        <c:axId val="1651049311"/>
      </c:barChart>
      <c:catAx>
        <c:axId val="16510476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651049311"/>
        <c:crosses val="autoZero"/>
        <c:auto val="1"/>
        <c:lblAlgn val="ctr"/>
        <c:lblOffset val="100"/>
        <c:noMultiLvlLbl val="0"/>
      </c:catAx>
      <c:valAx>
        <c:axId val="165104931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b="0" i="0" u="none" strike="noStrike" baseline="0">
                    <a:solidFill>
                      <a:schemeClr val="tx1"/>
                    </a:solidFill>
                    <a:effectLst/>
                  </a:rPr>
                  <a:t>No. Tasks</a:t>
                </a:r>
                <a:endParaRPr lang="en-US">
                  <a:solidFill>
                    <a:schemeClr val="tx1"/>
                  </a:solidFill>
                </a:endParaRPr>
              </a:p>
            </c:rich>
          </c:tx>
          <c:layout>
            <c:manualLayout>
              <c:xMode val="edge"/>
              <c:yMode val="edge"/>
              <c:x val="0.45719498320372998"/>
              <c:y val="0.951985132510025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651047647"/>
        <c:crosses val="autoZero"/>
        <c:crossBetween val="between"/>
        <c:majorUnit val="1"/>
        <c:minorUnit val="1"/>
      </c:valAx>
      <c:spPr>
        <a:noFill/>
        <a:ln>
          <a:noFill/>
        </a:ln>
        <a:effectLst/>
      </c:spPr>
    </c:plotArea>
    <c:legend>
      <c:legendPos val="r"/>
      <c:layout>
        <c:manualLayout>
          <c:xMode val="edge"/>
          <c:yMode val="edge"/>
          <c:x val="0.84129979523480258"/>
          <c:y val="0.41855140357504311"/>
          <c:w val="0.15870020476519747"/>
          <c:h val="0.294553102015094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implementation_plan_2023.xlsx]Resource Committee!PivotTable4</c:name>
    <c:fmtId val="3"/>
  </c:pivotSource>
  <c:chart>
    <c:title>
      <c:tx>
        <c:rich>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r>
              <a:rPr lang="en-GB" sz="1800">
                <a:solidFill>
                  <a:schemeClr val="tx1"/>
                </a:solidFill>
              </a:rPr>
              <a:t>Task Resource by Committee</a:t>
            </a:r>
          </a:p>
        </c:rich>
      </c:tx>
      <c:layout>
        <c:manualLayout>
          <c:xMode val="edge"/>
          <c:yMode val="edge"/>
          <c:x val="0.42856345222219389"/>
          <c:y val="2.9047993130789044E-2"/>
        </c:manualLayout>
      </c:layout>
      <c:overlay val="1"/>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endParaRPr lang="en-US"/>
        </a:p>
      </c:txPr>
    </c:title>
    <c:autoTitleDeleted val="0"/>
    <c:pivotFmts>
      <c:pivotFmt>
        <c:idx val="0"/>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472800527765745"/>
          <c:y val="9.0919609526767392E-2"/>
          <c:w val="0.74358744800912835"/>
          <c:h val="0.79895159276784133"/>
        </c:manualLayout>
      </c:layout>
      <c:barChart>
        <c:barDir val="bar"/>
        <c:grouping val="stacked"/>
        <c:varyColors val="0"/>
        <c:ser>
          <c:idx val="0"/>
          <c:order val="0"/>
          <c:tx>
            <c:strRef>
              <c:f>'Resource Committee'!$B$3:$B$4</c:f>
              <c:strCache>
                <c:ptCount val="1"/>
                <c:pt idx="0">
                  <c:v>Resources in place</c:v>
                </c:pt>
              </c:strCache>
            </c:strRef>
          </c:tx>
          <c:spPr>
            <a:solidFill>
              <a:schemeClr val="accent6"/>
            </a:solidFill>
            <a:ln>
              <a:noFill/>
            </a:ln>
            <a:effectLst/>
          </c:spPr>
          <c:invertIfNegative val="0"/>
          <c:cat>
            <c:strRef>
              <c:f>'Resource Committee'!$A$5:$A$12</c:f>
              <c:strCache>
                <c:ptCount val="7"/>
                <c:pt idx="0">
                  <c:v>BDC</c:v>
                </c:pt>
                <c:pt idx="1">
                  <c:v>EIHA</c:v>
                </c:pt>
                <c:pt idx="2">
                  <c:v>HASEC</c:v>
                </c:pt>
                <c:pt idx="3">
                  <c:v>OIC</c:v>
                </c:pt>
                <c:pt idx="4">
                  <c:v>RSC</c:v>
                </c:pt>
                <c:pt idx="5">
                  <c:v>CoG</c:v>
                </c:pt>
                <c:pt idx="6">
                  <c:v>NSN</c:v>
                </c:pt>
              </c:strCache>
            </c:strRef>
          </c:cat>
          <c:val>
            <c:numRef>
              <c:f>'Resource Committee'!$B$5:$B$12</c:f>
              <c:numCache>
                <c:formatCode>General</c:formatCode>
                <c:ptCount val="7"/>
                <c:pt idx="0">
                  <c:v>10</c:v>
                </c:pt>
                <c:pt idx="1">
                  <c:v>22</c:v>
                </c:pt>
                <c:pt idx="2">
                  <c:v>8</c:v>
                </c:pt>
                <c:pt idx="3">
                  <c:v>11</c:v>
                </c:pt>
                <c:pt idx="4">
                  <c:v>10</c:v>
                </c:pt>
                <c:pt idx="5">
                  <c:v>2</c:v>
                </c:pt>
                <c:pt idx="6">
                  <c:v>2</c:v>
                </c:pt>
              </c:numCache>
            </c:numRef>
          </c:val>
          <c:extLst>
            <c:ext xmlns:c16="http://schemas.microsoft.com/office/drawing/2014/chart" uri="{C3380CC4-5D6E-409C-BE32-E72D297353CC}">
              <c16:uniqueId val="{00000000-B80B-4A72-8092-FC3861765A07}"/>
            </c:ext>
          </c:extLst>
        </c:ser>
        <c:ser>
          <c:idx val="1"/>
          <c:order val="1"/>
          <c:tx>
            <c:strRef>
              <c:f>'Resource Committee'!$C$3:$C$4</c:f>
              <c:strCache>
                <c:ptCount val="1"/>
                <c:pt idx="0">
                  <c:v>Resources to be identified</c:v>
                </c:pt>
              </c:strCache>
            </c:strRef>
          </c:tx>
          <c:spPr>
            <a:solidFill>
              <a:schemeClr val="accent2"/>
            </a:solidFill>
            <a:ln>
              <a:noFill/>
            </a:ln>
            <a:effectLst/>
          </c:spPr>
          <c:invertIfNegative val="0"/>
          <c:cat>
            <c:strRef>
              <c:f>'Resource Committee'!$A$5:$A$12</c:f>
              <c:strCache>
                <c:ptCount val="7"/>
                <c:pt idx="0">
                  <c:v>BDC</c:v>
                </c:pt>
                <c:pt idx="1">
                  <c:v>EIHA</c:v>
                </c:pt>
                <c:pt idx="2">
                  <c:v>HASEC</c:v>
                </c:pt>
                <c:pt idx="3">
                  <c:v>OIC</c:v>
                </c:pt>
                <c:pt idx="4">
                  <c:v>RSC</c:v>
                </c:pt>
                <c:pt idx="5">
                  <c:v>CoG</c:v>
                </c:pt>
                <c:pt idx="6">
                  <c:v>NSN</c:v>
                </c:pt>
              </c:strCache>
            </c:strRef>
          </c:cat>
          <c:val>
            <c:numRef>
              <c:f>'Resource Committee'!$C$5:$C$12</c:f>
              <c:numCache>
                <c:formatCode>General</c:formatCode>
                <c:ptCount val="7"/>
                <c:pt idx="0">
                  <c:v>1</c:v>
                </c:pt>
                <c:pt idx="1">
                  <c:v>11</c:v>
                </c:pt>
                <c:pt idx="5">
                  <c:v>2</c:v>
                </c:pt>
              </c:numCache>
            </c:numRef>
          </c:val>
          <c:extLst>
            <c:ext xmlns:c16="http://schemas.microsoft.com/office/drawing/2014/chart" uri="{C3380CC4-5D6E-409C-BE32-E72D297353CC}">
              <c16:uniqueId val="{00000000-8403-4603-AEE5-1240FCC5D5D0}"/>
            </c:ext>
          </c:extLst>
        </c:ser>
        <c:ser>
          <c:idx val="2"/>
          <c:order val="2"/>
          <c:tx>
            <c:strRef>
              <c:f>'Resource Committee'!$D$3:$D$4</c:f>
              <c:strCache>
                <c:ptCount val="1"/>
                <c:pt idx="0">
                  <c:v>Lack of resources requires attention at HOD</c:v>
                </c:pt>
              </c:strCache>
            </c:strRef>
          </c:tx>
          <c:spPr>
            <a:solidFill>
              <a:srgbClr val="FF0000"/>
            </a:solidFill>
            <a:ln>
              <a:noFill/>
            </a:ln>
            <a:effectLst/>
          </c:spPr>
          <c:invertIfNegative val="0"/>
          <c:cat>
            <c:strRef>
              <c:f>'Resource Committee'!$A$5:$A$12</c:f>
              <c:strCache>
                <c:ptCount val="7"/>
                <c:pt idx="0">
                  <c:v>BDC</c:v>
                </c:pt>
                <c:pt idx="1">
                  <c:v>EIHA</c:v>
                </c:pt>
                <c:pt idx="2">
                  <c:v>HASEC</c:v>
                </c:pt>
                <c:pt idx="3">
                  <c:v>OIC</c:v>
                </c:pt>
                <c:pt idx="4">
                  <c:v>RSC</c:v>
                </c:pt>
                <c:pt idx="5">
                  <c:v>CoG</c:v>
                </c:pt>
                <c:pt idx="6">
                  <c:v>NSN</c:v>
                </c:pt>
              </c:strCache>
            </c:strRef>
          </c:cat>
          <c:val>
            <c:numRef>
              <c:f>'Resource Committee'!$D$5:$D$12</c:f>
              <c:numCache>
                <c:formatCode>General</c:formatCode>
                <c:ptCount val="7"/>
                <c:pt idx="5">
                  <c:v>1</c:v>
                </c:pt>
              </c:numCache>
            </c:numRef>
          </c:val>
          <c:extLst>
            <c:ext xmlns:c16="http://schemas.microsoft.com/office/drawing/2014/chart" uri="{C3380CC4-5D6E-409C-BE32-E72D297353CC}">
              <c16:uniqueId val="{00000000-8797-434D-8F7E-E344B61A848D}"/>
            </c:ext>
          </c:extLst>
        </c:ser>
        <c:dLbls>
          <c:showLegendKey val="0"/>
          <c:showVal val="0"/>
          <c:showCatName val="0"/>
          <c:showSerName val="0"/>
          <c:showPercent val="0"/>
          <c:showBubbleSize val="0"/>
        </c:dLbls>
        <c:gapWidth val="150"/>
        <c:overlap val="100"/>
        <c:axId val="1659917183"/>
        <c:axId val="1659917599"/>
      </c:barChart>
      <c:catAx>
        <c:axId val="1659917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659917599"/>
        <c:crosses val="autoZero"/>
        <c:auto val="1"/>
        <c:lblAlgn val="ctr"/>
        <c:lblOffset val="100"/>
        <c:noMultiLvlLbl val="0"/>
      </c:catAx>
      <c:valAx>
        <c:axId val="165991759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No. Tasks</a:t>
                </a:r>
              </a:p>
            </c:rich>
          </c:tx>
          <c:layout>
            <c:manualLayout>
              <c:xMode val="edge"/>
              <c:yMode val="edge"/>
              <c:x val="0.48344910769648941"/>
              <c:y val="0.921113689095127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659917183"/>
        <c:crosses val="autoZero"/>
        <c:crossBetween val="between"/>
        <c:majorUnit val="1"/>
        <c:minorUnit val="1"/>
      </c:valAx>
      <c:spPr>
        <a:noFill/>
        <a:ln>
          <a:noFill/>
        </a:ln>
        <a:effectLst/>
      </c:spPr>
    </c:plotArea>
    <c:legend>
      <c:legendPos val="r"/>
      <c:layout>
        <c:manualLayout>
          <c:xMode val="edge"/>
          <c:yMode val="edge"/>
          <c:x val="0.87259123066469468"/>
          <c:y val="0.3026524781747415"/>
          <c:w val="0.12740874287265816"/>
          <c:h val="0.5359970269203074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implementation_plan_2023.xlsx]Resource Theme!PivotTable3</c:name>
    <c:fmtId val="2"/>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solidFill>
                  <a:schemeClr val="tx1"/>
                </a:solidFill>
              </a:rPr>
              <a:t>Task Resources</a:t>
            </a:r>
            <a:r>
              <a:rPr lang="en-GB" baseline="0">
                <a:solidFill>
                  <a:schemeClr val="tx1"/>
                </a:solidFill>
              </a:rPr>
              <a:t> by Theme</a:t>
            </a:r>
            <a:endParaRPr lang="en-GB">
              <a:solidFill>
                <a:schemeClr val="tx1"/>
              </a:solidFill>
            </a:endParaRPr>
          </a:p>
        </c:rich>
      </c:tx>
      <c:layout>
        <c:manualLayout>
          <c:xMode val="edge"/>
          <c:yMode val="edge"/>
          <c:x val="0.44344040522972011"/>
          <c:y val="4.2686524649535089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0000"/>
          </a:solidFill>
          <a:ln>
            <a:noFill/>
          </a:ln>
          <a:effectLst/>
        </c:spP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8421435400045194"/>
          <c:y val="9.7811416983729749E-2"/>
          <c:w val="0.64920707097043329"/>
          <c:h val="0.81054643363378032"/>
        </c:manualLayout>
      </c:layout>
      <c:barChart>
        <c:barDir val="bar"/>
        <c:grouping val="stacked"/>
        <c:varyColors val="0"/>
        <c:ser>
          <c:idx val="0"/>
          <c:order val="0"/>
          <c:tx>
            <c:strRef>
              <c:f>'Resource Theme'!$B$3:$B$4</c:f>
              <c:strCache>
                <c:ptCount val="1"/>
                <c:pt idx="0">
                  <c:v>Resources in place</c:v>
                </c:pt>
              </c:strCache>
            </c:strRef>
          </c:tx>
          <c:spPr>
            <a:solidFill>
              <a:schemeClr val="accent6"/>
            </a:solidFill>
            <a:ln>
              <a:noFill/>
            </a:ln>
            <a:effectLst/>
          </c:spPr>
          <c:invertIfNegative val="0"/>
          <c:cat>
            <c:strRef>
              <c:f>'Resource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'Resource Theme'!$B$5:$B$10</c:f>
              <c:numCache>
                <c:formatCode>General</c:formatCode>
                <c:ptCount val="5"/>
                <c:pt idx="0">
                  <c:v>9</c:v>
                </c:pt>
                <c:pt idx="1">
                  <c:v>43</c:v>
                </c:pt>
                <c:pt idx="2">
                  <c:v>1</c:v>
                </c:pt>
                <c:pt idx="3">
                  <c:v>10</c:v>
                </c:pt>
                <c:pt idx="4">
                  <c:v>2</c:v>
                </c:pt>
              </c:numCache>
            </c:numRef>
          </c:val>
          <c:extLst>
            <c:ext xmlns:c16="http://schemas.microsoft.com/office/drawing/2014/chart" uri="{C3380CC4-5D6E-409C-BE32-E72D297353CC}">
              <c16:uniqueId val="{00000000-D269-4295-84D1-CB97CEB5D2C5}"/>
            </c:ext>
          </c:extLst>
        </c:ser>
        <c:ser>
          <c:idx val="1"/>
          <c:order val="1"/>
          <c:tx>
            <c:strRef>
              <c:f>'Resource Theme'!$C$3:$C$4</c:f>
              <c:strCache>
                <c:ptCount val="1"/>
                <c:pt idx="0">
                  <c:v>Resources to be identified</c:v>
                </c:pt>
              </c:strCache>
            </c:strRef>
          </c:tx>
          <c:spPr>
            <a:solidFill>
              <a:schemeClr val="accent2"/>
            </a:solidFill>
            <a:ln>
              <a:noFill/>
            </a:ln>
            <a:effectLst/>
          </c:spPr>
          <c:invertIfNegative val="0"/>
          <c:cat>
            <c:strRef>
              <c:f>'Resource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'Resource Theme'!$C$5:$C$10</c:f>
              <c:numCache>
                <c:formatCode>General</c:formatCode>
                <c:ptCount val="5"/>
                <c:pt idx="0">
                  <c:v>2</c:v>
                </c:pt>
                <c:pt idx="1">
                  <c:v>7</c:v>
                </c:pt>
                <c:pt idx="3">
                  <c:v>3</c:v>
                </c:pt>
                <c:pt idx="4">
                  <c:v>2</c:v>
                </c:pt>
              </c:numCache>
            </c:numRef>
          </c:val>
          <c:extLst>
            <c:ext xmlns:c16="http://schemas.microsoft.com/office/drawing/2014/chart" uri="{C3380CC4-5D6E-409C-BE32-E72D297353CC}">
              <c16:uniqueId val="{00000001-1CFF-417F-BDE4-81EFBD8C1BAC}"/>
            </c:ext>
          </c:extLst>
        </c:ser>
        <c:ser>
          <c:idx val="2"/>
          <c:order val="2"/>
          <c:tx>
            <c:strRef>
              <c:f>'Resource Theme'!$D$3:$D$4</c:f>
              <c:strCache>
                <c:ptCount val="1"/>
                <c:pt idx="0">
                  <c:v>Lack of resources requires attention at HOD</c:v>
                </c:pt>
              </c:strCache>
            </c:strRef>
          </c:tx>
          <c:spPr>
            <a:solidFill>
              <a:srgbClr val="FF0000"/>
            </a:solidFill>
            <a:ln>
              <a:noFill/>
            </a:ln>
            <a:effectLst/>
          </c:spPr>
          <c:invertIfNegative val="0"/>
          <c:cat>
            <c:strRef>
              <c:f>'Resource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'Resource Theme'!$D$5:$D$10</c:f>
              <c:numCache>
                <c:formatCode>General</c:formatCode>
                <c:ptCount val="5"/>
                <c:pt idx="3">
                  <c:v>1</c:v>
                </c:pt>
              </c:numCache>
            </c:numRef>
          </c:val>
          <c:extLst>
            <c:ext xmlns:c16="http://schemas.microsoft.com/office/drawing/2014/chart" uri="{C3380CC4-5D6E-409C-BE32-E72D297353CC}">
              <c16:uniqueId val="{00000000-C09B-4565-B55F-AC8FA343E156}"/>
            </c:ext>
          </c:extLst>
        </c:ser>
        <c:dLbls>
          <c:showLegendKey val="0"/>
          <c:showVal val="0"/>
          <c:showCatName val="0"/>
          <c:showSerName val="0"/>
          <c:showPercent val="0"/>
          <c:showBubbleSize val="0"/>
        </c:dLbls>
        <c:gapWidth val="150"/>
        <c:overlap val="100"/>
        <c:axId val="1492697311"/>
        <c:axId val="1492697727"/>
      </c:barChart>
      <c:catAx>
        <c:axId val="14926973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492697727"/>
        <c:crosses val="autoZero"/>
        <c:auto val="1"/>
        <c:lblAlgn val="ctr"/>
        <c:lblOffset val="100"/>
        <c:noMultiLvlLbl val="0"/>
      </c:catAx>
      <c:valAx>
        <c:axId val="149269772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No. Tasks</a:t>
                </a:r>
              </a:p>
            </c:rich>
          </c:tx>
          <c:layout>
            <c:manualLayout>
              <c:xMode val="edge"/>
              <c:yMode val="edge"/>
              <c:x val="0.48120783967424635"/>
              <c:y val="0.94142980189491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92697311"/>
        <c:crosses val="autoZero"/>
        <c:crossBetween val="between"/>
        <c:majorUnit val="1"/>
        <c:minorUnit val="1"/>
      </c:valAx>
      <c:spPr>
        <a:noFill/>
        <a:ln>
          <a:noFill/>
        </a:ln>
        <a:effectLst/>
      </c:spPr>
    </c:plotArea>
    <c:legend>
      <c:legendPos val="r"/>
      <c:layout>
        <c:manualLayout>
          <c:xMode val="edge"/>
          <c:yMode val="edge"/>
          <c:x val="0.87119466027011527"/>
          <c:y val="0.47545192509850998"/>
          <c:w val="0.12880534500944391"/>
          <c:h val="0.230764011641401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implementation_plan_2023.xlsx]Risk Committee!PivotTable6</c:name>
    <c:fmtId val="2"/>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solidFill>
                  <a:schemeClr val="tx1"/>
                </a:solidFill>
              </a:rPr>
              <a:t>Task Risk</a:t>
            </a:r>
            <a:r>
              <a:rPr lang="en-GB" baseline="0">
                <a:solidFill>
                  <a:schemeClr val="tx1"/>
                </a:solidFill>
              </a:rPr>
              <a:t> by Committee</a:t>
            </a:r>
            <a:endParaRPr lang="en-GB">
              <a:solidFill>
                <a:schemeClr val="tx1"/>
              </a:solidFill>
            </a:endParaRPr>
          </a:p>
        </c:rich>
      </c:tx>
      <c:layout>
        <c:manualLayout>
          <c:xMode val="edge"/>
          <c:yMode val="edge"/>
          <c:x val="0.45008223570216749"/>
          <c:y val="3.9902620868043671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483298227216433"/>
          <c:y val="8.1770575779476842E-2"/>
          <c:w val="0.71479760494920919"/>
          <c:h val="0.80840934738230186"/>
        </c:manualLayout>
      </c:layout>
      <c:barChart>
        <c:barDir val="bar"/>
        <c:grouping val="stacked"/>
        <c:varyColors val="0"/>
        <c:ser>
          <c:idx val="0"/>
          <c:order val="0"/>
          <c:tx>
            <c:strRef>
              <c:f>'Risk Committee'!$B$3:$B$4</c:f>
              <c:strCache>
                <c:ptCount val="1"/>
                <c:pt idx="0">
                  <c:v>Low risk to achievement of strategic objective</c:v>
                </c:pt>
              </c:strCache>
            </c:strRef>
          </c:tx>
          <c:spPr>
            <a:solidFill>
              <a:schemeClr val="accent6"/>
            </a:solidFill>
            <a:ln>
              <a:noFill/>
            </a:ln>
            <a:effectLst/>
          </c:spPr>
          <c:invertIfNegative val="0"/>
          <c:cat>
            <c:strRef>
              <c:f>'Risk Committee'!$A$5:$A$11</c:f>
              <c:strCache>
                <c:ptCount val="6"/>
                <c:pt idx="0">
                  <c:v>BDC</c:v>
                </c:pt>
                <c:pt idx="1">
                  <c:v>EIHA</c:v>
                </c:pt>
                <c:pt idx="2">
                  <c:v>HASEC</c:v>
                </c:pt>
                <c:pt idx="3">
                  <c:v>OIC</c:v>
                </c:pt>
                <c:pt idx="4">
                  <c:v>RSC</c:v>
                </c:pt>
                <c:pt idx="5">
                  <c:v>CoG</c:v>
                </c:pt>
              </c:strCache>
            </c:strRef>
          </c:cat>
          <c:val>
            <c:numRef>
              <c:f>'Risk Committee'!$B$5:$B$11</c:f>
              <c:numCache>
                <c:formatCode>General</c:formatCode>
                <c:ptCount val="6"/>
                <c:pt idx="0">
                  <c:v>5</c:v>
                </c:pt>
                <c:pt idx="1">
                  <c:v>16</c:v>
                </c:pt>
                <c:pt idx="2">
                  <c:v>6</c:v>
                </c:pt>
                <c:pt idx="3">
                  <c:v>6</c:v>
                </c:pt>
                <c:pt idx="4">
                  <c:v>10</c:v>
                </c:pt>
                <c:pt idx="5">
                  <c:v>1</c:v>
                </c:pt>
              </c:numCache>
            </c:numRef>
          </c:val>
          <c:extLst>
            <c:ext xmlns:c16="http://schemas.microsoft.com/office/drawing/2014/chart" uri="{C3380CC4-5D6E-409C-BE32-E72D297353CC}">
              <c16:uniqueId val="{00000000-5E68-419F-9D3A-8FCC0D713EFE}"/>
            </c:ext>
          </c:extLst>
        </c:ser>
        <c:ser>
          <c:idx val="1"/>
          <c:order val="1"/>
          <c:tx>
            <c:strRef>
              <c:f>'Risk Committee'!$C$3:$C$4</c:f>
              <c:strCache>
                <c:ptCount val="1"/>
                <c:pt idx="0">
                  <c:v>Medium risk to achievement of strategic objective</c:v>
                </c:pt>
              </c:strCache>
            </c:strRef>
          </c:tx>
          <c:spPr>
            <a:solidFill>
              <a:schemeClr val="accent2"/>
            </a:solidFill>
            <a:ln>
              <a:noFill/>
            </a:ln>
            <a:effectLst/>
          </c:spPr>
          <c:invertIfNegative val="0"/>
          <c:cat>
            <c:strRef>
              <c:f>'Risk Committee'!$A$5:$A$11</c:f>
              <c:strCache>
                <c:ptCount val="6"/>
                <c:pt idx="0">
                  <c:v>BDC</c:v>
                </c:pt>
                <c:pt idx="1">
                  <c:v>EIHA</c:v>
                </c:pt>
                <c:pt idx="2">
                  <c:v>HASEC</c:v>
                </c:pt>
                <c:pt idx="3">
                  <c:v>OIC</c:v>
                </c:pt>
                <c:pt idx="4">
                  <c:v>RSC</c:v>
                </c:pt>
                <c:pt idx="5">
                  <c:v>CoG</c:v>
                </c:pt>
              </c:strCache>
            </c:strRef>
          </c:cat>
          <c:val>
            <c:numRef>
              <c:f>'Risk Committee'!$C$5:$C$11</c:f>
              <c:numCache>
                <c:formatCode>General</c:formatCode>
                <c:ptCount val="6"/>
                <c:pt idx="0">
                  <c:v>5</c:v>
                </c:pt>
                <c:pt idx="1">
                  <c:v>13</c:v>
                </c:pt>
                <c:pt idx="3">
                  <c:v>5</c:v>
                </c:pt>
                <c:pt idx="5">
                  <c:v>2</c:v>
                </c:pt>
              </c:numCache>
            </c:numRef>
          </c:val>
          <c:extLst>
            <c:ext xmlns:c16="http://schemas.microsoft.com/office/drawing/2014/chart" uri="{C3380CC4-5D6E-409C-BE32-E72D297353CC}">
              <c16:uniqueId val="{00000001-D3C9-404E-9922-1887134330CE}"/>
            </c:ext>
          </c:extLst>
        </c:ser>
        <c:ser>
          <c:idx val="2"/>
          <c:order val="2"/>
          <c:tx>
            <c:strRef>
              <c:f>'Risk Committee'!$D$3:$D$4</c:f>
              <c:strCache>
                <c:ptCount val="1"/>
                <c:pt idx="0">
                  <c:v>High risk to achievement of strategic objective</c:v>
                </c:pt>
              </c:strCache>
            </c:strRef>
          </c:tx>
          <c:spPr>
            <a:solidFill>
              <a:srgbClr val="FF0000"/>
            </a:solidFill>
            <a:ln>
              <a:noFill/>
            </a:ln>
            <a:effectLst/>
          </c:spPr>
          <c:invertIfNegative val="0"/>
          <c:cat>
            <c:strRef>
              <c:f>'Risk Committee'!$A$5:$A$11</c:f>
              <c:strCache>
                <c:ptCount val="6"/>
                <c:pt idx="0">
                  <c:v>BDC</c:v>
                </c:pt>
                <c:pt idx="1">
                  <c:v>EIHA</c:v>
                </c:pt>
                <c:pt idx="2">
                  <c:v>HASEC</c:v>
                </c:pt>
                <c:pt idx="3">
                  <c:v>OIC</c:v>
                </c:pt>
                <c:pt idx="4">
                  <c:v>RSC</c:v>
                </c:pt>
                <c:pt idx="5">
                  <c:v>CoG</c:v>
                </c:pt>
              </c:strCache>
            </c:strRef>
          </c:cat>
          <c:val>
            <c:numRef>
              <c:f>'Risk Committee'!$D$5:$D$11</c:f>
              <c:numCache>
                <c:formatCode>General</c:formatCode>
                <c:ptCount val="6"/>
                <c:pt idx="1">
                  <c:v>1</c:v>
                </c:pt>
                <c:pt idx="5">
                  <c:v>1</c:v>
                </c:pt>
              </c:numCache>
            </c:numRef>
          </c:val>
          <c:extLst>
            <c:ext xmlns:c16="http://schemas.microsoft.com/office/drawing/2014/chart" uri="{C3380CC4-5D6E-409C-BE32-E72D297353CC}">
              <c16:uniqueId val="{00000000-A66A-4716-97F2-3CA103C6E4A7}"/>
            </c:ext>
          </c:extLst>
        </c:ser>
        <c:ser>
          <c:idx val="3"/>
          <c:order val="3"/>
          <c:tx>
            <c:strRef>
              <c:f>'Risk Committee'!$E$3:$E$4</c:f>
              <c:strCache>
                <c:ptCount val="1"/>
                <c:pt idx="0">
                  <c:v>Task completed</c:v>
                </c:pt>
              </c:strCache>
            </c:strRef>
          </c:tx>
          <c:spPr>
            <a:solidFill>
              <a:srgbClr val="00B0F0"/>
            </a:solidFill>
            <a:ln>
              <a:noFill/>
            </a:ln>
            <a:effectLst/>
          </c:spPr>
          <c:invertIfNegative val="0"/>
          <c:cat>
            <c:strRef>
              <c:f>'Risk Committee'!$A$5:$A$11</c:f>
              <c:strCache>
                <c:ptCount val="6"/>
                <c:pt idx="0">
                  <c:v>BDC</c:v>
                </c:pt>
                <c:pt idx="1">
                  <c:v>EIHA</c:v>
                </c:pt>
                <c:pt idx="2">
                  <c:v>HASEC</c:v>
                </c:pt>
                <c:pt idx="3">
                  <c:v>OIC</c:v>
                </c:pt>
                <c:pt idx="4">
                  <c:v>RSC</c:v>
                </c:pt>
                <c:pt idx="5">
                  <c:v>CoG</c:v>
                </c:pt>
              </c:strCache>
            </c:strRef>
          </c:cat>
          <c:val>
            <c:numRef>
              <c:f>'Risk Committee'!$E$5:$E$11</c:f>
              <c:numCache>
                <c:formatCode>General</c:formatCode>
                <c:ptCount val="6"/>
                <c:pt idx="0">
                  <c:v>1</c:v>
                </c:pt>
                <c:pt idx="1">
                  <c:v>3</c:v>
                </c:pt>
                <c:pt idx="2">
                  <c:v>2</c:v>
                </c:pt>
                <c:pt idx="5">
                  <c:v>1</c:v>
                </c:pt>
              </c:numCache>
            </c:numRef>
          </c:val>
          <c:extLst>
            <c:ext xmlns:c16="http://schemas.microsoft.com/office/drawing/2014/chart" uri="{C3380CC4-5D6E-409C-BE32-E72D297353CC}">
              <c16:uniqueId val="{00000000-06FE-416D-A1EE-CC4C4E63A151}"/>
            </c:ext>
          </c:extLst>
        </c:ser>
        <c:dLbls>
          <c:showLegendKey val="0"/>
          <c:showVal val="0"/>
          <c:showCatName val="0"/>
          <c:showSerName val="0"/>
          <c:showPercent val="0"/>
          <c:showBubbleSize val="0"/>
        </c:dLbls>
        <c:gapWidth val="150"/>
        <c:overlap val="100"/>
        <c:axId val="1659379727"/>
        <c:axId val="1659375567"/>
      </c:barChart>
      <c:catAx>
        <c:axId val="1659379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659375567"/>
        <c:crosses val="autoZero"/>
        <c:auto val="1"/>
        <c:lblAlgn val="ctr"/>
        <c:lblOffset val="100"/>
        <c:noMultiLvlLbl val="0"/>
      </c:catAx>
      <c:valAx>
        <c:axId val="16593755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No. Tasks</a:t>
                </a:r>
              </a:p>
            </c:rich>
          </c:tx>
          <c:layout>
            <c:manualLayout>
              <c:xMode val="edge"/>
              <c:yMode val="edge"/>
              <c:x val="0.47967726479655026"/>
              <c:y val="0.924315619967793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659379727"/>
        <c:crosses val="autoZero"/>
        <c:crossBetween val="between"/>
        <c:majorUnit val="1"/>
        <c:minorUnit val="1"/>
      </c:valAx>
      <c:spPr>
        <a:noFill/>
        <a:ln>
          <a:noFill/>
        </a:ln>
        <a:effectLst/>
      </c:spPr>
    </c:plotArea>
    <c:legend>
      <c:legendPos val="r"/>
      <c:layout>
        <c:manualLayout>
          <c:xMode val="edge"/>
          <c:yMode val="edge"/>
          <c:x val="0.73220309369612824"/>
          <c:y val="0.47121001179200428"/>
          <c:w val="0.2228202752189016"/>
          <c:h val="0.155464896598070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implementation_plan_2023.xlsx]Risk Theme!PivotTable5</c:name>
    <c:fmtId val="4"/>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solidFill>
                  <a:schemeClr val="tx1"/>
                </a:solidFill>
              </a:rPr>
              <a:t>Task Risk by Theme</a:t>
            </a:r>
          </a:p>
        </c:rich>
      </c:tx>
      <c:layout>
        <c:manualLayout>
          <c:xMode val="edge"/>
          <c:yMode val="edge"/>
          <c:x val="0.45377606758896472"/>
          <c:y val="4.4576830743307184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pivotFmt>
      <c:pivotFmt>
        <c:idx val="3"/>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rgbClr val="00B0F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76177376093719"/>
          <c:y val="8.2862312249099679E-2"/>
          <c:w val="0.56951516312841621"/>
          <c:h val="0.82525541567206551"/>
        </c:manualLayout>
      </c:layout>
      <c:barChart>
        <c:barDir val="bar"/>
        <c:grouping val="stacked"/>
        <c:varyColors val="0"/>
        <c:ser>
          <c:idx val="0"/>
          <c:order val="0"/>
          <c:tx>
            <c:strRef>
              <c:f>'Risk Theme'!$B$3:$B$4</c:f>
              <c:strCache>
                <c:ptCount val="1"/>
                <c:pt idx="0">
                  <c:v>Low risk to achievement of strategic objective</c:v>
                </c:pt>
              </c:strCache>
            </c:strRef>
          </c:tx>
          <c:spPr>
            <a:solidFill>
              <a:schemeClr val="accent6"/>
            </a:solidFill>
            <a:ln>
              <a:noFill/>
            </a:ln>
            <a:effectLst/>
          </c:spPr>
          <c:invertIfNegative val="0"/>
          <c:dPt>
            <c:idx val="0"/>
            <c:invertIfNegative val="0"/>
            <c:bubble3D val="0"/>
            <c:extLst>
              <c:ext xmlns:c16="http://schemas.microsoft.com/office/drawing/2014/chart" uri="{C3380CC4-5D6E-409C-BE32-E72D297353CC}">
                <c16:uniqueId val="{00000003-B7E8-4255-9821-431B164BC6DD}"/>
              </c:ext>
            </c:extLst>
          </c:dPt>
          <c:cat>
            <c:strRef>
              <c:f>'Risk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'Risk Theme'!$B$5:$B$10</c:f>
              <c:numCache>
                <c:formatCode>General</c:formatCode>
                <c:ptCount val="5"/>
                <c:pt idx="0">
                  <c:v>5</c:v>
                </c:pt>
                <c:pt idx="1">
                  <c:v>33</c:v>
                </c:pt>
                <c:pt idx="2">
                  <c:v>1</c:v>
                </c:pt>
                <c:pt idx="3">
                  <c:v>5</c:v>
                </c:pt>
              </c:numCache>
            </c:numRef>
          </c:val>
          <c:extLst>
            <c:ext xmlns:c16="http://schemas.microsoft.com/office/drawing/2014/chart" uri="{C3380CC4-5D6E-409C-BE32-E72D297353CC}">
              <c16:uniqueId val="{00000000-B7E8-4255-9821-431B164BC6DD}"/>
            </c:ext>
          </c:extLst>
        </c:ser>
        <c:ser>
          <c:idx val="1"/>
          <c:order val="1"/>
          <c:tx>
            <c:strRef>
              <c:f>'Risk Theme'!$C$3:$C$4</c:f>
              <c:strCache>
                <c:ptCount val="1"/>
                <c:pt idx="0">
                  <c:v>Medium risk to achievement of strategic objective</c:v>
                </c:pt>
              </c:strCache>
            </c:strRef>
          </c:tx>
          <c:spPr>
            <a:solidFill>
              <a:schemeClr val="accent2"/>
            </a:solidFill>
            <a:ln>
              <a:noFill/>
            </a:ln>
            <a:effectLst/>
          </c:spPr>
          <c:invertIfNegative val="0"/>
          <c:cat>
            <c:strRef>
              <c:f>'Risk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'Risk Theme'!$C$5:$C$10</c:f>
              <c:numCache>
                <c:formatCode>General</c:formatCode>
                <c:ptCount val="5"/>
                <c:pt idx="0">
                  <c:v>6</c:v>
                </c:pt>
                <c:pt idx="1">
                  <c:v>12</c:v>
                </c:pt>
                <c:pt idx="3">
                  <c:v>6</c:v>
                </c:pt>
                <c:pt idx="4">
                  <c:v>3</c:v>
                </c:pt>
              </c:numCache>
            </c:numRef>
          </c:val>
          <c:extLst>
            <c:ext xmlns:c16="http://schemas.microsoft.com/office/drawing/2014/chart" uri="{C3380CC4-5D6E-409C-BE32-E72D297353CC}">
              <c16:uniqueId val="{00000002-607A-4B41-8F86-8AB465E05D57}"/>
            </c:ext>
          </c:extLst>
        </c:ser>
        <c:ser>
          <c:idx val="2"/>
          <c:order val="2"/>
          <c:tx>
            <c:strRef>
              <c:f>'Risk Theme'!$D$3:$D$4</c:f>
              <c:strCache>
                <c:ptCount val="1"/>
                <c:pt idx="0">
                  <c:v>High risk to achievement of strategic objective</c:v>
                </c:pt>
              </c:strCache>
            </c:strRef>
          </c:tx>
          <c:spPr>
            <a:solidFill>
              <a:srgbClr val="FF0000"/>
            </a:solidFill>
            <a:ln>
              <a:noFill/>
            </a:ln>
            <a:effectLst/>
          </c:spPr>
          <c:invertIfNegative val="0"/>
          <c:cat>
            <c:strRef>
              <c:f>'Risk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'Risk Theme'!$D$5:$D$10</c:f>
              <c:numCache>
                <c:formatCode>General</c:formatCode>
                <c:ptCount val="5"/>
                <c:pt idx="3">
                  <c:v>2</c:v>
                </c:pt>
              </c:numCache>
            </c:numRef>
          </c:val>
          <c:extLst>
            <c:ext xmlns:c16="http://schemas.microsoft.com/office/drawing/2014/chart" uri="{C3380CC4-5D6E-409C-BE32-E72D297353CC}">
              <c16:uniqueId val="{00000001-B5D6-4425-9F4D-4CFF11234CC8}"/>
            </c:ext>
          </c:extLst>
        </c:ser>
        <c:ser>
          <c:idx val="3"/>
          <c:order val="3"/>
          <c:tx>
            <c:strRef>
              <c:f>'Risk Theme'!$E$3:$E$4</c:f>
              <c:strCache>
                <c:ptCount val="1"/>
                <c:pt idx="0">
                  <c:v>Task completed</c:v>
                </c:pt>
              </c:strCache>
            </c:strRef>
          </c:tx>
          <c:spPr>
            <a:solidFill>
              <a:srgbClr val="00B0F0"/>
            </a:solidFill>
            <a:ln>
              <a:noFill/>
            </a:ln>
            <a:effectLst/>
          </c:spPr>
          <c:invertIfNegative val="0"/>
          <c:cat>
            <c:strRef>
              <c:f>'Risk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'Risk Theme'!$E$5:$E$10</c:f>
              <c:numCache>
                <c:formatCode>General</c:formatCode>
                <c:ptCount val="5"/>
                <c:pt idx="1">
                  <c:v>5</c:v>
                </c:pt>
                <c:pt idx="3">
                  <c:v>1</c:v>
                </c:pt>
                <c:pt idx="4">
                  <c:v>1</c:v>
                </c:pt>
              </c:numCache>
            </c:numRef>
          </c:val>
          <c:extLst>
            <c:ext xmlns:c16="http://schemas.microsoft.com/office/drawing/2014/chart" uri="{C3380CC4-5D6E-409C-BE32-E72D297353CC}">
              <c16:uniqueId val="{00000001-A695-4DED-9876-232B8B347D1A}"/>
            </c:ext>
          </c:extLst>
        </c:ser>
        <c:dLbls>
          <c:showLegendKey val="0"/>
          <c:showVal val="0"/>
          <c:showCatName val="0"/>
          <c:showSerName val="0"/>
          <c:showPercent val="0"/>
          <c:showBubbleSize val="0"/>
        </c:dLbls>
        <c:gapWidth val="150"/>
        <c:overlap val="100"/>
        <c:axId val="1492698559"/>
        <c:axId val="1492681087"/>
      </c:barChart>
      <c:catAx>
        <c:axId val="14926985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492681087"/>
        <c:crosses val="autoZero"/>
        <c:auto val="1"/>
        <c:lblAlgn val="ctr"/>
        <c:lblOffset val="100"/>
        <c:noMultiLvlLbl val="0"/>
      </c:catAx>
      <c:valAx>
        <c:axId val="149268108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No. Tasks</a:t>
                </a:r>
              </a:p>
            </c:rich>
          </c:tx>
          <c:layout>
            <c:manualLayout>
              <c:xMode val="edge"/>
              <c:yMode val="edge"/>
              <c:x val="0.48358346851883044"/>
              <c:y val="0.938410312360246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92698559"/>
        <c:crosses val="autoZero"/>
        <c:crossBetween val="between"/>
        <c:majorUnit val="1"/>
        <c:minorUnit val="1"/>
      </c:valAx>
      <c:spPr>
        <a:noFill/>
        <a:ln>
          <a:noFill/>
        </a:ln>
        <a:effectLst/>
      </c:spPr>
    </c:plotArea>
    <c:legend>
      <c:legendPos val="r"/>
      <c:layout>
        <c:manualLayout>
          <c:xMode val="edge"/>
          <c:yMode val="edge"/>
          <c:x val="0.82715458298586209"/>
          <c:y val="0.42800638676803426"/>
          <c:w val="0.17284538687303436"/>
          <c:h val="0.2202500407145966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implementation_plan_2023.xlsx]Progress Theme!PivotTable1</c:name>
    <c:fmtId val="2"/>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solidFill>
                  <a:schemeClr val="tx1"/>
                </a:solidFill>
              </a:rPr>
              <a:t>Task Progress by Theme</a:t>
            </a:r>
          </a:p>
        </c:rich>
      </c:tx>
      <c:layout>
        <c:manualLayout>
          <c:xMode val="edge"/>
          <c:yMode val="edge"/>
          <c:x val="0.45244972783071369"/>
          <c:y val="3.129049428262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bg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bg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9335957409668251E-2"/>
          <c:y val="0.12842802342014939"/>
          <c:w val="0.64762732783402077"/>
          <c:h val="0.83763581300589185"/>
        </c:manualLayout>
      </c:layout>
      <c:barChart>
        <c:barDir val="bar"/>
        <c:grouping val="stacked"/>
        <c:varyColors val="0"/>
        <c:ser>
          <c:idx val="0"/>
          <c:order val="0"/>
          <c:tx>
            <c:strRef>
              <c:f>'Progress Theme'!$B$3:$B$4</c:f>
              <c:strCache>
                <c:ptCount val="1"/>
                <c:pt idx="0">
                  <c:v>Start date not reached yet</c:v>
                </c:pt>
              </c:strCache>
            </c:strRef>
          </c:tx>
          <c:spPr>
            <a:solidFill>
              <a:schemeClr val="bg2"/>
            </a:solidFill>
            <a:ln>
              <a:noFill/>
            </a:ln>
            <a:effectLst/>
          </c:spPr>
          <c:invertIfNegative val="0"/>
          <c:cat>
            <c:strRef>
              <c:f>'Progress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'Progress Theme'!$B$5:$B$10</c:f>
              <c:numCache>
                <c:formatCode>General</c:formatCode>
                <c:ptCount val="5"/>
                <c:pt idx="3">
                  <c:v>1</c:v>
                </c:pt>
              </c:numCache>
            </c:numRef>
          </c:val>
          <c:extLst>
            <c:ext xmlns:c16="http://schemas.microsoft.com/office/drawing/2014/chart" uri="{C3380CC4-5D6E-409C-BE32-E72D297353CC}">
              <c16:uniqueId val="{00000000-D8B5-48A4-9094-F1E83796EE27}"/>
            </c:ext>
          </c:extLst>
        </c:ser>
        <c:ser>
          <c:idx val="1"/>
          <c:order val="1"/>
          <c:tx>
            <c:strRef>
              <c:f>'Progress Theme'!$C$3:$C$4</c:f>
              <c:strCache>
                <c:ptCount val="1"/>
                <c:pt idx="0">
                  <c:v>Task on track</c:v>
                </c:pt>
              </c:strCache>
            </c:strRef>
          </c:tx>
          <c:spPr>
            <a:solidFill>
              <a:schemeClr val="accent6"/>
            </a:solidFill>
            <a:ln>
              <a:noFill/>
            </a:ln>
            <a:effectLst/>
          </c:spPr>
          <c:invertIfNegative val="0"/>
          <c:cat>
            <c:strRef>
              <c:f>'Progress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'Progress Theme'!$C$5:$C$10</c:f>
              <c:numCache>
                <c:formatCode>General</c:formatCode>
                <c:ptCount val="5"/>
                <c:pt idx="0">
                  <c:v>4</c:v>
                </c:pt>
                <c:pt idx="1">
                  <c:v>36</c:v>
                </c:pt>
                <c:pt idx="2">
                  <c:v>1</c:v>
                </c:pt>
                <c:pt idx="3">
                  <c:v>6</c:v>
                </c:pt>
                <c:pt idx="4">
                  <c:v>2</c:v>
                </c:pt>
              </c:numCache>
            </c:numRef>
          </c:val>
          <c:extLst>
            <c:ext xmlns:c16="http://schemas.microsoft.com/office/drawing/2014/chart" uri="{C3380CC4-5D6E-409C-BE32-E72D297353CC}">
              <c16:uniqueId val="{00000000-E6F8-4669-B3AA-BB7D4C80F0FC}"/>
            </c:ext>
          </c:extLst>
        </c:ser>
        <c:ser>
          <c:idx val="2"/>
          <c:order val="2"/>
          <c:tx>
            <c:strRef>
              <c:f>'Progress Theme'!$D$3:$D$4</c:f>
              <c:strCache>
                <c:ptCount val="1"/>
                <c:pt idx="0">
                  <c:v>Task not on track - no major issues</c:v>
                </c:pt>
              </c:strCache>
            </c:strRef>
          </c:tx>
          <c:spPr>
            <a:solidFill>
              <a:schemeClr val="accent2"/>
            </a:solidFill>
            <a:ln>
              <a:noFill/>
            </a:ln>
            <a:effectLst/>
          </c:spPr>
          <c:invertIfNegative val="0"/>
          <c:cat>
            <c:strRef>
              <c:f>'Progress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'Progress Theme'!$D$5:$D$10</c:f>
              <c:numCache>
                <c:formatCode>General</c:formatCode>
                <c:ptCount val="5"/>
                <c:pt idx="0">
                  <c:v>7</c:v>
                </c:pt>
                <c:pt idx="1">
                  <c:v>9</c:v>
                </c:pt>
                <c:pt idx="3">
                  <c:v>3</c:v>
                </c:pt>
                <c:pt idx="4">
                  <c:v>1</c:v>
                </c:pt>
              </c:numCache>
            </c:numRef>
          </c:val>
          <c:extLst>
            <c:ext xmlns:c16="http://schemas.microsoft.com/office/drawing/2014/chart" uri="{C3380CC4-5D6E-409C-BE32-E72D297353CC}">
              <c16:uniqueId val="{00000001-E6F8-4669-B3AA-BB7D4C80F0FC}"/>
            </c:ext>
          </c:extLst>
        </c:ser>
        <c:ser>
          <c:idx val="3"/>
          <c:order val="3"/>
          <c:tx>
            <c:strRef>
              <c:f>'Progress Theme'!$E$3:$E$4</c:f>
              <c:strCache>
                <c:ptCount val="1"/>
                <c:pt idx="0">
                  <c:v>Task completed</c:v>
                </c:pt>
              </c:strCache>
            </c:strRef>
          </c:tx>
          <c:spPr>
            <a:solidFill>
              <a:schemeClr val="accent1"/>
            </a:solidFill>
            <a:ln>
              <a:noFill/>
            </a:ln>
            <a:effectLst/>
          </c:spPr>
          <c:invertIfNegative val="0"/>
          <c:cat>
            <c:strRef>
              <c:f>'Progress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'Progress Theme'!$E$5:$E$10</c:f>
              <c:numCache>
                <c:formatCode>General</c:formatCode>
                <c:ptCount val="5"/>
                <c:pt idx="1">
                  <c:v>5</c:v>
                </c:pt>
                <c:pt idx="3">
                  <c:v>1</c:v>
                </c:pt>
                <c:pt idx="4">
                  <c:v>1</c:v>
                </c:pt>
              </c:numCache>
            </c:numRef>
          </c:val>
          <c:extLst>
            <c:ext xmlns:c16="http://schemas.microsoft.com/office/drawing/2014/chart" uri="{C3380CC4-5D6E-409C-BE32-E72D297353CC}">
              <c16:uniqueId val="{00000003-1B9D-43A2-8703-A880E1FE0545}"/>
            </c:ext>
          </c:extLst>
        </c:ser>
        <c:ser>
          <c:idx val="4"/>
          <c:order val="4"/>
          <c:tx>
            <c:strRef>
              <c:f>'Progress Theme'!$F$3:$F$4</c:f>
              <c:strCache>
                <c:ptCount val="1"/>
                <c:pt idx="0">
                  <c:v>Task not on track, issues require attention of HOD</c:v>
                </c:pt>
              </c:strCache>
            </c:strRef>
          </c:tx>
          <c:spPr>
            <a:solidFill>
              <a:srgbClr val="FF0000"/>
            </a:solidFill>
            <a:ln>
              <a:noFill/>
            </a:ln>
            <a:effectLst/>
          </c:spPr>
          <c:invertIfNegative val="0"/>
          <c:cat>
            <c:strRef>
              <c:f>'Progress Theme'!$A$5:$A$10</c:f>
              <c:strCache>
                <c:ptCount val="5"/>
                <c:pt idx="0">
                  <c:v>Biologically diverse &amp; healthy seas</c:v>
                </c:pt>
                <c:pt idx="1">
                  <c:v>Clean seas</c:v>
                </c:pt>
                <c:pt idx="2">
                  <c:v>Cross-cutting</c:v>
                </c:pt>
                <c:pt idx="3">
                  <c:v>Productive &amp; sustainably used seas</c:v>
                </c:pt>
                <c:pt idx="4">
                  <c:v>Seas resilient to climate change &amp; OA</c:v>
                </c:pt>
              </c:strCache>
            </c:strRef>
          </c:cat>
          <c:val>
            <c:numRef>
              <c:f>'Progress Theme'!$F$5:$F$10</c:f>
              <c:numCache>
                <c:formatCode>General</c:formatCode>
                <c:ptCount val="5"/>
                <c:pt idx="3">
                  <c:v>3</c:v>
                </c:pt>
              </c:numCache>
            </c:numRef>
          </c:val>
          <c:extLst>
            <c:ext xmlns:c16="http://schemas.microsoft.com/office/drawing/2014/chart" uri="{C3380CC4-5D6E-409C-BE32-E72D297353CC}">
              <c16:uniqueId val="{00000000-3BC4-44B0-BFB7-51089E28EBE6}"/>
            </c:ext>
          </c:extLst>
        </c:ser>
        <c:dLbls>
          <c:showLegendKey val="0"/>
          <c:showVal val="0"/>
          <c:showCatName val="0"/>
          <c:showSerName val="0"/>
          <c:showPercent val="0"/>
          <c:showBubbleSize val="0"/>
        </c:dLbls>
        <c:gapWidth val="150"/>
        <c:overlap val="100"/>
        <c:axId val="1492691903"/>
        <c:axId val="1492701471"/>
      </c:barChart>
      <c:catAx>
        <c:axId val="14926919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492701471"/>
        <c:crosses val="autoZero"/>
        <c:auto val="1"/>
        <c:lblAlgn val="ctr"/>
        <c:lblOffset val="100"/>
        <c:noMultiLvlLbl val="0"/>
      </c:catAx>
      <c:valAx>
        <c:axId val="14927014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No. tasks</a:t>
                </a:r>
              </a:p>
            </c:rich>
          </c:tx>
          <c:layout>
            <c:manualLayout>
              <c:xMode val="edge"/>
              <c:yMode val="edge"/>
              <c:x val="0.48556057681505765"/>
              <c:y val="0.9585920011746782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492691903"/>
        <c:crosses val="autoZero"/>
        <c:crossBetween val="between"/>
        <c:majorUnit val="1"/>
        <c:minorUnit val="1"/>
      </c:valAx>
      <c:spPr>
        <a:noFill/>
        <a:ln>
          <a:noFill/>
        </a:ln>
        <a:effectLst/>
      </c:spPr>
    </c:plotArea>
    <c:legend>
      <c:legendPos val="r"/>
      <c:layout>
        <c:manualLayout>
          <c:xMode val="edge"/>
          <c:yMode val="edge"/>
          <c:x val="0.76367590087707371"/>
          <c:y val="0.34798538993814582"/>
          <c:w val="0.14393458621767691"/>
          <c:h val="0.2182699190573206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Task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619617570092014E-2"/>
          <c:y val="0.14614449916984393"/>
          <c:w val="0.52386626263098979"/>
          <c:h val="0.71878074825562333"/>
        </c:manualLayout>
      </c:layout>
      <c:pieChart>
        <c:varyColors val="1"/>
        <c:ser>
          <c:idx val="0"/>
          <c:order val="0"/>
          <c:dPt>
            <c:idx val="0"/>
            <c:bubble3D val="0"/>
            <c:spPr>
              <a:solidFill>
                <a:srgbClr val="748F1E"/>
              </a:solidFill>
              <a:ln w="19050">
                <a:solidFill>
                  <a:schemeClr val="lt1"/>
                </a:solidFill>
              </a:ln>
              <a:effectLst/>
            </c:spPr>
            <c:extLst>
              <c:ext xmlns:c16="http://schemas.microsoft.com/office/drawing/2014/chart" uri="{C3380CC4-5D6E-409C-BE32-E72D297353CC}">
                <c16:uniqueId val="{00000001-884A-4350-8E7D-DEE04EE65C5A}"/>
              </c:ext>
            </c:extLst>
          </c:dPt>
          <c:dPt>
            <c:idx val="1"/>
            <c:bubble3D val="0"/>
            <c:spPr>
              <a:solidFill>
                <a:srgbClr val="F8AF31"/>
              </a:solidFill>
              <a:ln w="19050">
                <a:solidFill>
                  <a:schemeClr val="lt1"/>
                </a:solidFill>
              </a:ln>
              <a:effectLst/>
            </c:spPr>
            <c:extLst>
              <c:ext xmlns:c16="http://schemas.microsoft.com/office/drawing/2014/chart" uri="{C3380CC4-5D6E-409C-BE32-E72D297353CC}">
                <c16:uniqueId val="{00000004-1289-4360-ACA2-7F3C6E3F6A33}"/>
              </c:ext>
            </c:extLst>
          </c:dPt>
          <c:dPt>
            <c:idx val="2"/>
            <c:bubble3D val="0"/>
            <c:spPr>
              <a:solidFill>
                <a:srgbClr val="FF8643"/>
              </a:solidFill>
              <a:ln w="19050">
                <a:solidFill>
                  <a:schemeClr val="lt1"/>
                </a:solidFill>
              </a:ln>
              <a:effectLst/>
            </c:spPr>
            <c:extLst>
              <c:ext xmlns:c16="http://schemas.microsoft.com/office/drawing/2014/chart" uri="{C3380CC4-5D6E-409C-BE32-E72D297353CC}">
                <c16:uniqueId val="{00000005-884A-4350-8E7D-DEE04EE65C5A}"/>
              </c:ext>
            </c:extLst>
          </c:dPt>
          <c:dPt>
            <c:idx val="3"/>
            <c:bubble3D val="0"/>
            <c:spPr>
              <a:solidFill>
                <a:srgbClr val="605F5B"/>
              </a:solidFill>
              <a:ln w="19050">
                <a:solidFill>
                  <a:schemeClr val="lt1"/>
                </a:solidFill>
              </a:ln>
              <a:effectLst/>
            </c:spPr>
            <c:extLst>
              <c:ext xmlns:c16="http://schemas.microsoft.com/office/drawing/2014/chart" uri="{C3380CC4-5D6E-409C-BE32-E72D297353CC}">
                <c16:uniqueId val="{00000003-1289-4360-ACA2-7F3C6E3F6A33}"/>
              </c:ext>
            </c:extLst>
          </c:dPt>
          <c:dPt>
            <c:idx val="4"/>
            <c:bubble3D val="0"/>
            <c:spPr>
              <a:solidFill>
                <a:srgbClr val="A0CBD8"/>
              </a:solidFill>
              <a:ln w="19050">
                <a:solidFill>
                  <a:schemeClr val="lt1"/>
                </a:solidFill>
              </a:ln>
              <a:effectLst/>
            </c:spPr>
            <c:extLst>
              <c:ext xmlns:c16="http://schemas.microsoft.com/office/drawing/2014/chart" uri="{C3380CC4-5D6E-409C-BE32-E72D297353CC}">
                <c16:uniqueId val="{00000002-1289-4360-ACA2-7F3C6E3F6A3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Progress_RAG!$A$2:$A$6</c:f>
              <c:strCache>
                <c:ptCount val="5"/>
                <c:pt idx="0">
                  <c:v>Task on track</c:v>
                </c:pt>
                <c:pt idx="1">
                  <c:v>Task not on track - no major issues</c:v>
                </c:pt>
                <c:pt idx="2">
                  <c:v>Task not on track, issues require attention of HOD</c:v>
                </c:pt>
                <c:pt idx="3">
                  <c:v>Start date not reached yet</c:v>
                </c:pt>
                <c:pt idx="4">
                  <c:v>Task completed</c:v>
                </c:pt>
              </c:strCache>
            </c:strRef>
          </c:cat>
          <c:val>
            <c:numRef>
              <c:f>Progress_RAG!$C$2:$C$6</c:f>
              <c:numCache>
                <c:formatCode>General</c:formatCode>
                <c:ptCount val="5"/>
                <c:pt idx="0">
                  <c:v>49</c:v>
                </c:pt>
                <c:pt idx="1">
                  <c:v>20</c:v>
                </c:pt>
                <c:pt idx="2">
                  <c:v>3</c:v>
                </c:pt>
                <c:pt idx="3">
                  <c:v>1</c:v>
                </c:pt>
                <c:pt idx="4">
                  <c:v>7</c:v>
                </c:pt>
              </c:numCache>
            </c:numRef>
          </c:val>
          <c:extLst>
            <c:ext xmlns:c16="http://schemas.microsoft.com/office/drawing/2014/chart" uri="{C3380CC4-5D6E-409C-BE32-E72D297353CC}">
              <c16:uniqueId val="{00000000-1289-4360-ACA2-7F3C6E3F6A3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640774843709178"/>
          <c:y val="0.29319010884601565"/>
          <c:w val="0.3575756299407597"/>
          <c:h val="0.4132319409213972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Sufficiency</a:t>
            </a:r>
            <a:r>
              <a:rPr lang="en-GB" baseline="0"/>
              <a:t> of Tasks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39223721570117"/>
          <c:y val="0.11082182093194791"/>
          <c:w val="0.49190449706797801"/>
          <c:h val="0.79832477022438697"/>
        </c:manualLayout>
      </c:layout>
      <c:doughnutChart>
        <c:varyColors val="1"/>
        <c:ser>
          <c:idx val="0"/>
          <c:order val="0"/>
          <c:dPt>
            <c:idx val="0"/>
            <c:bubble3D val="0"/>
            <c:spPr>
              <a:solidFill>
                <a:srgbClr val="0F74AF"/>
              </a:solidFill>
              <a:ln w="19050">
                <a:solidFill>
                  <a:schemeClr val="lt1"/>
                </a:solidFill>
              </a:ln>
              <a:effectLst/>
            </c:spPr>
            <c:extLst>
              <c:ext xmlns:c16="http://schemas.microsoft.com/office/drawing/2014/chart" uri="{C3380CC4-5D6E-409C-BE32-E72D297353CC}">
                <c16:uniqueId val="{00000001-1AC2-40D4-932C-184DD20D9C7C}"/>
              </c:ext>
            </c:extLst>
          </c:dPt>
          <c:dPt>
            <c:idx val="1"/>
            <c:bubble3D val="0"/>
            <c:spPr>
              <a:solidFill>
                <a:srgbClr val="748F1E"/>
              </a:solidFill>
              <a:ln w="19050">
                <a:solidFill>
                  <a:schemeClr val="lt1"/>
                </a:solidFill>
              </a:ln>
              <a:effectLst/>
            </c:spPr>
            <c:extLst>
              <c:ext xmlns:c16="http://schemas.microsoft.com/office/drawing/2014/chart" uri="{C3380CC4-5D6E-409C-BE32-E72D297353CC}">
                <c16:uniqueId val="{00000002-1AC2-40D4-932C-184DD20D9C7C}"/>
              </c:ext>
            </c:extLst>
          </c:dPt>
          <c:dPt>
            <c:idx val="2"/>
            <c:bubble3D val="0"/>
            <c:spPr>
              <a:solidFill>
                <a:srgbClr val="F8AF31"/>
              </a:solidFill>
              <a:ln w="19050">
                <a:solidFill>
                  <a:schemeClr val="lt1"/>
                </a:solidFill>
              </a:ln>
              <a:effectLst/>
            </c:spPr>
            <c:extLst>
              <c:ext xmlns:c16="http://schemas.microsoft.com/office/drawing/2014/chart" uri="{C3380CC4-5D6E-409C-BE32-E72D297353CC}">
                <c16:uniqueId val="{00000003-1AC2-40D4-932C-184DD20D9C7C}"/>
              </c:ext>
            </c:extLst>
          </c:dPt>
          <c:dPt>
            <c:idx val="3"/>
            <c:bubble3D val="0"/>
            <c:spPr>
              <a:solidFill>
                <a:srgbClr val="FF8643"/>
              </a:solidFill>
              <a:ln w="19050">
                <a:solidFill>
                  <a:schemeClr val="lt1"/>
                </a:solidFill>
              </a:ln>
              <a:effectLst/>
            </c:spPr>
            <c:extLst>
              <c:ext xmlns:c16="http://schemas.microsoft.com/office/drawing/2014/chart" uri="{C3380CC4-5D6E-409C-BE32-E72D297353CC}">
                <c16:uniqueId val="{00000004-1AC2-40D4-932C-184DD20D9C7C}"/>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5-1AC2-40D4-932C-184DD20D9C7C}"/>
              </c:ext>
            </c:extLst>
          </c:dPt>
          <c:dLbls>
            <c:dLbl>
              <c:idx val="0"/>
              <c:layout>
                <c:manualLayout>
                  <c:x val="-2.4783147459727841E-3"/>
                  <c:y val="0.1689291368557201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C2-40D4-932C-184DD20D9C7C}"/>
                </c:ext>
              </c:extLst>
            </c:dLbl>
            <c:spPr>
              <a:noFill/>
              <a:ln>
                <a:noFill/>
              </a:ln>
              <a:effectLst/>
            </c:spPr>
            <c:txPr>
              <a:bodyPr rot="0" spcFirstLastPara="1" vertOverflow="overflow" horzOverflow="overflow"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Calibri" panose="020F050202020403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Obj_Sufficiency!$A$1:$A$5</c:f>
              <c:strCache>
                <c:ptCount val="5"/>
                <c:pt idx="0">
                  <c:v>Objective fully implemented</c:v>
                </c:pt>
                <c:pt idx="1">
                  <c:v>Tasks should fully deliver the objective</c:v>
                </c:pt>
                <c:pt idx="2">
                  <c:v>Tasks should mostly deliver the objective</c:v>
                </c:pt>
                <c:pt idx="3">
                  <c:v>Tasks should partly deliver the objective</c:v>
                </c:pt>
                <c:pt idx="4">
                  <c:v>Tasks still to be defined</c:v>
                </c:pt>
              </c:strCache>
            </c:strRef>
          </c:cat>
          <c:val>
            <c:numRef>
              <c:f>Obj_Sufficiency!$B$1:$B$5</c:f>
              <c:numCache>
                <c:formatCode>General</c:formatCode>
                <c:ptCount val="5"/>
                <c:pt idx="0">
                  <c:v>2</c:v>
                </c:pt>
                <c:pt idx="1">
                  <c:v>31</c:v>
                </c:pt>
                <c:pt idx="2">
                  <c:v>28</c:v>
                </c:pt>
                <c:pt idx="3">
                  <c:v>30</c:v>
                </c:pt>
                <c:pt idx="4">
                  <c:v>9</c:v>
                </c:pt>
              </c:numCache>
            </c:numRef>
          </c:val>
          <c:extLst>
            <c:ext xmlns:c16="http://schemas.microsoft.com/office/drawing/2014/chart" uri="{C3380CC4-5D6E-409C-BE32-E72D297353CC}">
              <c16:uniqueId val="{00000000-1AC2-40D4-932C-184DD20D9C7C}"/>
            </c:ext>
          </c:extLst>
        </c:ser>
        <c:dLbls>
          <c:showLegendKey val="0"/>
          <c:showVal val="0"/>
          <c:showCatName val="0"/>
          <c:showSerName val="0"/>
          <c:showPercent val="0"/>
          <c:showBubbleSize val="0"/>
          <c:showLeaderLines val="1"/>
        </c:dLbls>
        <c:firstSliceAng val="360"/>
        <c:holeSize val="53"/>
      </c:doughnutChart>
      <c:spPr>
        <a:noFill/>
        <a:ln>
          <a:noFill/>
        </a:ln>
        <a:effectLst/>
      </c:spPr>
    </c:plotArea>
    <c:legend>
      <c:legendPos val="b"/>
      <c:layout>
        <c:manualLayout>
          <c:xMode val="edge"/>
          <c:yMode val="edge"/>
          <c:x val="0.65165451902155358"/>
          <c:y val="0.19104922602648841"/>
          <c:w val="0.29396481573632294"/>
          <c:h val="0.607844658669082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161925</xdr:colOff>
      <xdr:row>12</xdr:row>
      <xdr:rowOff>76200</xdr:rowOff>
    </xdr:from>
    <xdr:to>
      <xdr:col>19</xdr:col>
      <xdr:colOff>85724</xdr:colOff>
      <xdr:row>52</xdr:row>
      <xdr:rowOff>180974</xdr:rowOff>
    </xdr:to>
    <xdr:graphicFrame macro="">
      <xdr:nvGraphicFramePr>
        <xdr:cNvPr id="3" name="Chart 1">
          <a:extLst>
            <a:ext uri="{FF2B5EF4-FFF2-40B4-BE49-F238E27FC236}">
              <a16:creationId xmlns:a16="http://schemas.microsoft.com/office/drawing/2014/main" id="{8C908801-3230-4FCB-889C-A4834533F2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1016000</xdr:colOff>
      <xdr:row>18</xdr:row>
      <xdr:rowOff>92075</xdr:rowOff>
    </xdr:from>
    <xdr:to>
      <xdr:col>17</xdr:col>
      <xdr:colOff>523875</xdr:colOff>
      <xdr:row>61</xdr:row>
      <xdr:rowOff>120650</xdr:rowOff>
    </xdr:to>
    <xdr:graphicFrame macro="">
      <xdr:nvGraphicFramePr>
        <xdr:cNvPr id="3" name="Chart 1">
          <a:extLst>
            <a:ext uri="{FF2B5EF4-FFF2-40B4-BE49-F238E27FC236}">
              <a16:creationId xmlns:a16="http://schemas.microsoft.com/office/drawing/2014/main" id="{E78A631E-A0DF-4ED2-87EB-E04F1B2F7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10</xdr:row>
      <xdr:rowOff>161925</xdr:rowOff>
    </xdr:from>
    <xdr:to>
      <xdr:col>17</xdr:col>
      <xdr:colOff>495300</xdr:colOff>
      <xdr:row>49</xdr:row>
      <xdr:rowOff>104775</xdr:rowOff>
    </xdr:to>
    <xdr:graphicFrame macro="">
      <xdr:nvGraphicFramePr>
        <xdr:cNvPr id="4" name="Chart 1">
          <a:extLst>
            <a:ext uri="{FF2B5EF4-FFF2-40B4-BE49-F238E27FC236}">
              <a16:creationId xmlns:a16="http://schemas.microsoft.com/office/drawing/2014/main" id="{2FA6F086-00A3-412E-8BB1-814E2AE12F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30</xdr:row>
      <xdr:rowOff>171450</xdr:rowOff>
    </xdr:from>
    <xdr:to>
      <xdr:col>10</xdr:col>
      <xdr:colOff>523875</xdr:colOff>
      <xdr:row>72</xdr:row>
      <xdr:rowOff>57150</xdr:rowOff>
    </xdr:to>
    <xdr:graphicFrame macro="">
      <xdr:nvGraphicFramePr>
        <xdr:cNvPr id="2" name="Chart 1">
          <a:extLst>
            <a:ext uri="{FF2B5EF4-FFF2-40B4-BE49-F238E27FC236}">
              <a16:creationId xmlns:a16="http://schemas.microsoft.com/office/drawing/2014/main" id="{056114EC-943E-43DB-8F0A-DAC55A41E9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12</xdr:row>
      <xdr:rowOff>28575</xdr:rowOff>
    </xdr:from>
    <xdr:to>
      <xdr:col>10</xdr:col>
      <xdr:colOff>28574</xdr:colOff>
      <xdr:row>52</xdr:row>
      <xdr:rowOff>38099</xdr:rowOff>
    </xdr:to>
    <xdr:graphicFrame macro="">
      <xdr:nvGraphicFramePr>
        <xdr:cNvPr id="3" name="Chart 1">
          <a:extLst>
            <a:ext uri="{FF2B5EF4-FFF2-40B4-BE49-F238E27FC236}">
              <a16:creationId xmlns:a16="http://schemas.microsoft.com/office/drawing/2014/main" id="{48FC5C7A-81B1-4A19-BE81-567B14399B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176892</xdr:colOff>
      <xdr:row>13</xdr:row>
      <xdr:rowOff>108857</xdr:rowOff>
    </xdr:from>
    <xdr:to>
      <xdr:col>19</xdr:col>
      <xdr:colOff>582384</xdr:colOff>
      <xdr:row>49</xdr:row>
      <xdr:rowOff>61232</xdr:rowOff>
    </xdr:to>
    <xdr:graphicFrame macro="">
      <xdr:nvGraphicFramePr>
        <xdr:cNvPr id="4" name="Chart 1">
          <a:extLst>
            <a:ext uri="{FF2B5EF4-FFF2-40B4-BE49-F238E27FC236}">
              <a16:creationId xmlns:a16="http://schemas.microsoft.com/office/drawing/2014/main" id="{274C012F-6FE4-4B60-BC68-DB9FDE4356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1123950</xdr:colOff>
      <xdr:row>7</xdr:row>
      <xdr:rowOff>90486</xdr:rowOff>
    </xdr:from>
    <xdr:to>
      <xdr:col>7</xdr:col>
      <xdr:colOff>542925</xdr:colOff>
      <xdr:row>31</xdr:row>
      <xdr:rowOff>190499</xdr:rowOff>
    </xdr:to>
    <xdr:graphicFrame macro="">
      <xdr:nvGraphicFramePr>
        <xdr:cNvPr id="27" name="Chart 2">
          <a:extLst>
            <a:ext uri="{FF2B5EF4-FFF2-40B4-BE49-F238E27FC236}">
              <a16:creationId xmlns:a16="http://schemas.microsoft.com/office/drawing/2014/main" id="{54B555CF-C069-460C-AD09-578BEE07F0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400050</xdr:colOff>
      <xdr:row>9</xdr:row>
      <xdr:rowOff>104775</xdr:rowOff>
    </xdr:from>
    <xdr:to>
      <xdr:col>16</xdr:col>
      <xdr:colOff>38100</xdr:colOff>
      <xdr:row>26</xdr:row>
      <xdr:rowOff>23812</xdr:rowOff>
    </xdr:to>
    <xdr:graphicFrame macro="">
      <xdr:nvGraphicFramePr>
        <xdr:cNvPr id="2" name="Chart 1">
          <a:extLst>
            <a:ext uri="{FF2B5EF4-FFF2-40B4-BE49-F238E27FC236}">
              <a16:creationId xmlns:a16="http://schemas.microsoft.com/office/drawing/2014/main" id="{8AEE0131-AD66-AAFC-25AB-2C0177F64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 refreshedDate="45050.37084502315" createdVersion="7" refreshedVersion="8" minRefreshableVersion="3" recordCount="92" xr:uid="{C8A42353-9B38-4954-ADC3-021395C8D1A2}">
  <cacheSource type="worksheet">
    <worksheetSource ref="A1:S109" sheet="Tasks"/>
  </cacheSource>
  <cacheFields count="19">
    <cacheField name="Theme" numFmtId="0">
      <sharedItems count="5">
        <s v="Clean seas"/>
        <s v="Biologically diverse &amp; healthy seas"/>
        <s v="Productive &amp; sustainably used seas"/>
        <s v="Seas resilient to climate change &amp; OA"/>
        <s v="Cross-cutting"/>
      </sharedItems>
    </cacheField>
    <cacheField name="Strategic Objective" numFmtId="0">
      <sharedItems count="13">
        <s v="S1"/>
        <s v="S2"/>
        <s v="S3"/>
        <s v="S4"/>
        <s v="S5"/>
        <s v="S6"/>
        <s v="S7"/>
        <s v="S8"/>
        <s v="S9"/>
        <s v="S10"/>
        <s v="S11"/>
        <s v="S12"/>
        <s v="SX1"/>
      </sharedItems>
    </cacheField>
    <cacheField name="Operational Objective" numFmtId="0">
      <sharedItems count="61">
        <s v="S1.O1"/>
        <s v="S2.O1"/>
        <s v="S2.O2"/>
        <s v="S2.O3"/>
        <s v="S2.O4"/>
        <s v="S3.O1"/>
        <s v="S3.O2"/>
        <s v="S3.O3"/>
        <s v="S3.O4"/>
        <s v="S4.O1"/>
        <s v="S4.O2"/>
        <s v="S4.O3"/>
        <s v="S4.O4"/>
        <s v="S4.O5"/>
        <s v="S4.O6"/>
        <s v="S4.O7"/>
        <s v="S4.O8"/>
        <s v="S5.O1"/>
        <s v="S5.O2"/>
        <s v="S5.O3"/>
        <s v="S5.O4"/>
        <s v="S5.O5"/>
        <s v="S5.O6"/>
        <s v="S6.O1"/>
        <s v="S6.O2"/>
        <s v="S7.O1"/>
        <s v="S7.O2"/>
        <s v="S7.O3"/>
        <s v="S7.O4"/>
        <s v="S7.O5"/>
        <s v="S7.O6"/>
        <s v="S8.O1"/>
        <s v="S8.O2"/>
        <s v="S9.O1"/>
        <s v="S9.O2"/>
        <s v="S9.O3"/>
        <s v="S10.O1"/>
        <s v="S10.O2"/>
        <s v="S10.O3"/>
        <s v="S11.O1"/>
        <s v="S11.O2"/>
        <s v="S11.O3"/>
        <s v="S11.O4"/>
        <s v="S12.O1"/>
        <s v="S12.O2"/>
        <s v="S12.O3"/>
        <s v="S12.O4"/>
        <s v="SX1.O1"/>
        <s v="SX1.O2"/>
        <s v="S4.02" u="1"/>
        <s v="S4.08" u="1"/>
        <s v="S7.05" u="1"/>
        <s v="S4.01" u="1"/>
        <s v="S4.07" u="1"/>
        <s v="S8.01" u="1"/>
        <s v="S11.04" u="1"/>
        <s v="S7.04" u="1"/>
        <s v="S5.03" u="1"/>
        <s v="S9.03" u="1"/>
        <s v="S7.01" u="1"/>
        <s v="S4.03" u="1"/>
      </sharedItems>
    </cacheField>
    <cacheField name="Other linked OOs" numFmtId="0">
      <sharedItems containsBlank="1"/>
    </cacheField>
    <cacheField name="Task Number" numFmtId="0">
      <sharedItems count="118">
        <s v="S1.O1.T1"/>
        <s v="S1.O1.T2"/>
        <s v="S1.O1.T3"/>
        <s v="S1.O1.T4"/>
        <s v="S2.O1.T1"/>
        <s v="S2.O2.T1"/>
        <s v="S2.O3.T1"/>
        <s v="S2.O3.T2"/>
        <s v="S2.O3.T3"/>
        <s v="S2.O3.T4"/>
        <s v="S2.O3.T5"/>
        <s v="S2.O3.T6"/>
        <s v="S2.O3.T7"/>
        <s v="S2.O3.T8"/>
        <s v="S2.O3.T9"/>
        <s v="S2.O3.T10"/>
        <s v="S2.O4.T1"/>
        <s v="S3.O1.T1"/>
        <s v="S3.O1.T2"/>
        <s v="S3.O1.T3"/>
        <s v="S3.O1.T4"/>
        <s v="S3.O1.T5"/>
        <s v="S3.O1.T6"/>
        <s v="S3.O2.T2"/>
        <s v="S3.O2.T4"/>
        <s v="S3.O3.T3"/>
        <s v="S3.O4.T1"/>
        <s v="S4.O1.T1"/>
        <s v="S4.O1.T2"/>
        <s v="S4.O1.T3"/>
        <s v="S4.O1.T4"/>
        <s v="S4.O1.T5"/>
        <s v="S4.O1.T6"/>
        <s v="S4.O1.T7"/>
        <s v="S4.O1.T8"/>
        <s v="S4.O1.T9"/>
        <s v="S4.O1.T10"/>
        <s v="S4.O1.T11"/>
        <s v="S4.O2.T1"/>
        <s v="S4.O2.T2"/>
        <s v="S4.O3.T1"/>
        <s v="S4.O3.T2"/>
        <s v="S4.O3.T3"/>
        <s v="S4.O4.T1"/>
        <s v="S4.O5.T1"/>
        <s v="S4.O6.T1"/>
        <s v="S4.O7.T1"/>
        <s v="S4.O8.T1"/>
        <s v="S4.O8.T2"/>
        <s v="S4.O8.T3"/>
        <s v="S4.O8.T4"/>
        <s v="S4.O8.T5"/>
        <s v="S5.O1.T1"/>
        <s v="S5.O1.T4"/>
        <s v="S5.O2.T1"/>
        <s v="S5.O3.T1"/>
        <s v="S5.O4.T1"/>
        <s v="S5.O5.T1"/>
        <s v="S5.O5.T2"/>
        <s v="S5.O6.T1"/>
        <s v="S5.O6.T2"/>
        <s v="S6.O1.T1"/>
        <s v="S6.O2.T1"/>
        <s v="S7.O1.T1"/>
        <s v="S7.O1.T2"/>
        <s v="S7.O2.T1"/>
        <s v="v"/>
        <s v="S7.O4.T1"/>
        <s v="S7.O5.T1"/>
        <s v="S7.O5.T2"/>
        <s v="S7.O5.T3"/>
        <s v="S7.O5.T4"/>
        <s v="S7.O6.T1"/>
        <s v="S8.O1.T1"/>
        <s v="S8.O1.T2"/>
        <s v="S8.O2.T1"/>
        <s v="S9.O1.T1"/>
        <s v="S9.O2.T1"/>
        <s v="S9.O3.T1"/>
        <s v="S10.O1.T1"/>
        <s v="S10.O2.T1"/>
        <s v="S10.O3.T1"/>
        <s v="S11.O1.T1"/>
        <s v="S11.O2.T1"/>
        <s v="S11.O3.T1"/>
        <s v="S11.O4.T1"/>
        <s v="S12.O1.T1"/>
        <s v="S12.O2.T1"/>
        <s v="S12.O3.T1"/>
        <s v="S12.O4.T1"/>
        <s v="SX.O1.T1"/>
        <s v="SX.O2.T1"/>
        <s v="S6.O1.T2" u="1"/>
        <s v="S4.01.T7" u="1"/>
        <s v="S4.01.T11" u="1"/>
        <s v="S8.01.T2" u="1"/>
        <s v="S11.04.T1" u="1"/>
        <s v="S4.01.T6" u="1"/>
        <s v="S7.04.T1" u="1"/>
        <s v="S3.O3.T1" u="1"/>
        <s v="S4.08.T5" u="1"/>
        <s v="s4.01.T10" u="1"/>
        <s v="S7.O3.T1" u="1"/>
        <s v="S4.01.T5" u="1"/>
        <s v="S5.03.T1" u="1"/>
        <s v="S4.03.T3" u="1"/>
        <s v="S9.03.T1" u="1"/>
        <s v="S4.08.T4" u="1"/>
        <s v="S7.05.T4" u="1"/>
        <s v="S4.01.T4" u="1"/>
        <s v="S4.01.T9" u="1"/>
        <s v="S4.3.T2" u="1"/>
        <s v="S4.08.T3" u="1"/>
        <s v="S7.05.T3" u="1"/>
        <s v="S4.01.T3" u="1"/>
        <s v="S4.01.T8" u="1"/>
        <s v="S4.02.T2" u="1"/>
        <s v="S4.08.T2" u="1"/>
      </sharedItems>
    </cacheField>
    <cacheField name="Task_name" numFmtId="0">
      <sharedItems containsBlank="1"/>
    </cacheField>
    <cacheField name="Comment" numFmtId="0">
      <sharedItems containsBlank="1" containsMixedTypes="1" containsNumber="1" containsInteger="1" minValue="2023" maxValue="2023" longText="1"/>
    </cacheField>
    <cacheField name="Impact_value" numFmtId="0">
      <sharedItems containsBlank="1" containsMixedTypes="1" containsNumber="1" containsInteger="1" minValue="1" maxValue="4"/>
    </cacheField>
    <cacheField name="Risk_likelihood" numFmtId="0">
      <sharedItems containsBlank="1" containsMixedTypes="1" containsNumber="1" containsInteger="1" minValue="1" maxValue="6"/>
    </cacheField>
    <cacheField name="Impact Rating" numFmtId="0">
      <sharedItems containsBlank="1"/>
    </cacheField>
    <cacheField name="Progress RAG rating" numFmtId="0">
      <sharedItems containsBlank="1" count="6">
        <s v="Task completed"/>
        <s v="Task on track"/>
        <s v="Task not on track - no major issues"/>
        <m/>
        <s v="Task not on track, issues require attention of HOD"/>
        <s v="Start date not reached yet"/>
      </sharedItems>
    </cacheField>
    <cacheField name="Resource RAG rating" numFmtId="0">
      <sharedItems containsBlank="1"/>
    </cacheField>
    <cacheField name="Programme RAG" numFmtId="0">
      <sharedItems/>
    </cacheField>
    <cacheField name="Template_version" numFmtId="0">
      <sharedItems containsBlank="1"/>
    </cacheField>
    <cacheField name="Anticipated_outputs" numFmtId="0">
      <sharedItems containsBlank="1" longText="1"/>
    </cacheField>
    <cacheField name="Committee" numFmtId="0">
      <sharedItems containsBlank="1"/>
    </cacheField>
    <cacheField name="Task_manager(s)" numFmtId="0">
      <sharedItems containsBlank="1"/>
    </cacheField>
    <cacheField name="Start_date" numFmtId="0">
      <sharedItems containsDate="1" containsBlank="1" containsMixedTypes="1" minDate="1900-01-05T18:40:04" maxDate="1900-01-06T10:40:04"/>
    </cacheField>
    <cacheField name="End date and key milestones" numFmtId="0">
      <sharedItems containsDate="1" containsBlank="1" containsMixedTypes="1" minDate="1900-01-06T14:40:04" maxDate="1900-01-07T18:40:04"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 refreshedDate="45050.370845370373" createdVersion="7" refreshedVersion="8" minRefreshableVersion="3" recordCount="139" xr:uid="{5F7424C2-2C4C-42C7-ABCE-FA0866905BEB}">
  <cacheSource type="worksheet">
    <worksheetSource ref="A1:S249" sheet="Tasks"/>
  </cacheSource>
  <cacheFields count="19">
    <cacheField name="Theme" numFmtId="0">
      <sharedItems containsBlank="1" count="6">
        <s v="Clean seas"/>
        <s v="Biologically diverse &amp; healthy seas"/>
        <s v="Productive &amp; sustainably used seas"/>
        <s v="Seas resilient to climate change &amp; OA"/>
        <s v="Cross-cutting"/>
        <m/>
      </sharedItems>
    </cacheField>
    <cacheField name="Strategic Objective" numFmtId="0">
      <sharedItems containsBlank="1" count="15">
        <s v="S1"/>
        <s v="S2"/>
        <s v="S3"/>
        <s v="S4"/>
        <s v="S5"/>
        <s v="S6"/>
        <s v="S7"/>
        <s v="S8"/>
        <s v="S9"/>
        <s v="S10"/>
        <s v="S11"/>
        <s v="S12"/>
        <s v="SX1"/>
        <m/>
        <s v="x-cutting" u="1"/>
      </sharedItems>
    </cacheField>
    <cacheField name="Operational Objective" numFmtId="0">
      <sharedItems containsBlank="1" count="69">
        <s v="S1.O1"/>
        <s v="S2.O1"/>
        <s v="S2.O2"/>
        <s v="S2.O3"/>
        <s v="S2.O4"/>
        <s v="S3.O1"/>
        <s v="S3.O2"/>
        <s v="S3.O3"/>
        <s v="S3.O4"/>
        <s v="S4.O1"/>
        <s v="S4.O2"/>
        <s v="S4.O3"/>
        <s v="S4.O4"/>
        <s v="S4.O5"/>
        <s v="S4.O6"/>
        <s v="S4.O7"/>
        <s v="S4.O8"/>
        <s v="S5.O1"/>
        <s v="S5.O2"/>
        <s v="S5.O3"/>
        <s v="S5.O4"/>
        <s v="S5.O5"/>
        <s v="S5.O6"/>
        <s v="S6.O1"/>
        <s v="S6.O2"/>
        <s v="S7.O1"/>
        <s v="S7.O2"/>
        <s v="S7.O3"/>
        <s v="S7.O4"/>
        <s v="S7.O5"/>
        <s v="S7.O6"/>
        <s v="S8.O1"/>
        <s v="S8.O2"/>
        <s v="S9.O1"/>
        <s v="S9.O2"/>
        <s v="S9.O3"/>
        <s v="S10.O1"/>
        <s v="S10.O2"/>
        <s v="S10.O3"/>
        <s v="S11.O1"/>
        <s v="S11.O2"/>
        <s v="S11.O3"/>
        <s v="S11.O4"/>
        <s v="S12.O1"/>
        <s v="S12.O2"/>
        <s v="S12.O3"/>
        <s v="S12.O4"/>
        <s v="SX1.O1"/>
        <s v="SX1.O2"/>
        <m/>
        <s v="S4.02" u="1"/>
        <s v="S1.O4" u="1"/>
        <s v="S4.08" u="1"/>
        <s v="S7.05" u="1"/>
        <s v="S4.01" u="1"/>
        <s v="S1.O3" u="1"/>
        <s v="S4.07" u="1"/>
        <s v="S8.01" u="1"/>
        <s v="S11.04" u="1"/>
        <s v="S7.04" u="1"/>
        <s v="S5.03" u="1"/>
        <s v="S1.O2" u="1"/>
        <s v="S9.03" u="1"/>
        <s v="SX.O2" u="1"/>
        <s v="S7.01" u="1"/>
        <s v="S1.O6" u="1"/>
        <s v="S4.03" u="1"/>
        <s v="SX.O1" u="1"/>
        <s v="S1.O5" u="1"/>
      </sharedItems>
    </cacheField>
    <cacheField name="Other linked OOs" numFmtId="0">
      <sharedItems containsBlank="1"/>
    </cacheField>
    <cacheField name="Task Number" numFmtId="0">
      <sharedItems containsBlank="1" count="127">
        <s v="S1.O1.T1"/>
        <s v="S1.O1.T2"/>
        <s v="S1.O1.T3"/>
        <s v="S1.O1.T4"/>
        <s v="S2.O1.T1"/>
        <s v="S2.O2.T1"/>
        <s v="S2.O3.T1"/>
        <s v="S2.O3.T2"/>
        <s v="S2.O3.T3"/>
        <s v="S2.O3.T4"/>
        <s v="S2.O3.T5"/>
        <s v="S2.O3.T6"/>
        <s v="S2.O3.T7"/>
        <s v="S2.O3.T8"/>
        <s v="S2.O3.T9"/>
        <s v="S2.O3.T10"/>
        <s v="S2.O4.T1"/>
        <s v="S3.O1.T1"/>
        <s v="S3.O1.T2"/>
        <s v="S3.O1.T3"/>
        <s v="S3.O1.T4"/>
        <s v="S3.O1.T5"/>
        <s v="S3.O1.T6"/>
        <s v="S3.O2.T2"/>
        <s v="S3.O2.T4"/>
        <s v="S3.O3.T3"/>
        <s v="S3.O4.T1"/>
        <s v="S4.O1.T1"/>
        <s v="S4.O1.T2"/>
        <s v="S4.O1.T3"/>
        <s v="S4.O1.T4"/>
        <s v="S4.O1.T5"/>
        <s v="S4.O1.T6"/>
        <s v="S4.O1.T7"/>
        <s v="S4.O1.T8"/>
        <s v="S4.O1.T9"/>
        <s v="S4.O1.T10"/>
        <s v="S4.O1.T11"/>
        <s v="S4.O2.T1"/>
        <s v="S4.O2.T2"/>
        <s v="S4.O3.T1"/>
        <s v="S4.O3.T2"/>
        <s v="S4.O3.T3"/>
        <s v="S4.O4.T1"/>
        <s v="S4.O5.T1"/>
        <s v="S4.O6.T1"/>
        <s v="S4.O7.T1"/>
        <s v="S4.O8.T1"/>
        <s v="S4.O8.T2"/>
        <s v="S4.O8.T3"/>
        <s v="S4.O8.T4"/>
        <s v="S4.O8.T5"/>
        <s v="S5.O1.T1"/>
        <s v="S5.O1.T4"/>
        <s v="S5.O2.T1"/>
        <s v="S5.O3.T1"/>
        <s v="S5.O4.T1"/>
        <s v="S5.O5.T1"/>
        <s v="S5.O5.T2"/>
        <s v="S5.O6.T1"/>
        <s v="S5.O6.T2"/>
        <s v="S6.O1.T1"/>
        <s v="S6.O2.T1"/>
        <s v="S7.O1.T1"/>
        <s v="S7.O1.T2"/>
        <s v="S7.O2.T1"/>
        <s v="v"/>
        <s v="S7.O4.T1"/>
        <s v="S7.O5.T1"/>
        <s v="S7.O5.T2"/>
        <s v="S7.O5.T3"/>
        <s v="S7.O5.T4"/>
        <s v="S7.O6.T1"/>
        <s v="S8.O1.T1"/>
        <s v="S8.O1.T2"/>
        <s v="S8.O2.T1"/>
        <s v="S9.O1.T1"/>
        <s v="S9.O2.T1"/>
        <s v="S9.O3.T1"/>
        <s v="S10.O1.T1"/>
        <s v="S10.O2.T1"/>
        <s v="S10.O3.T1"/>
        <s v="S11.O1.T1"/>
        <s v="S11.O2.T1"/>
        <s v="S11.O3.T1"/>
        <s v="S11.O4.T1"/>
        <s v="S12.O1.T1"/>
        <s v="S12.O2.T1"/>
        <s v="S12.O3.T1"/>
        <s v="S12.O4.T1"/>
        <s v="SX.O1.T1"/>
        <s v="SX.O2.T1"/>
        <m/>
        <s v="S1.O5.T1" u="1"/>
        <s v="see S1.O1.T2 &amp; S1.O2.T1" u="1"/>
        <s v="S6.O1.T2" u="1"/>
        <s v="S4.01.T7" u="1"/>
        <s v="S4.01.T11" u="1"/>
        <s v="S8.01.T2" u="1"/>
        <s v="S1.O4.T1" u="1"/>
        <s v="S11.04.T1" u="1"/>
        <s v="S4.01.T6" u="1"/>
        <s v="S1.O3.T1" u="1"/>
        <s v="S7.04.T1" u="1"/>
        <s v="S3.O3.T1" u="1"/>
        <s v="S4.08.T5" u="1"/>
        <s v="s4.01.T10" u="1"/>
        <s v="S7.O3.T1" u="1"/>
        <s v="S4.01.T5" u="1"/>
        <s v="S5.03.T1" u="1"/>
        <s v="S1.O2.T1" u="1"/>
        <s v="S3.O2.T1" u="1"/>
        <s v="S4.03.T3" u="1"/>
        <s v="S9.03.T1" u="1"/>
        <s v="S4.08.T4" u="1"/>
        <s v="S7.05.T4" u="1"/>
        <s v="see S1.O1.T2" u="1"/>
        <s v="S4.01.T4" u="1"/>
        <s v="S4.01.T9" u="1"/>
        <s v="S4.3.T2" u="1"/>
        <s v="S4.08.T3" u="1"/>
        <s v="S7.05.T3" u="1"/>
        <s v="S1.O6.T1" u="1"/>
        <s v="S4.01.T3" u="1"/>
        <s v="S4.01.T8" u="1"/>
        <s v="S4.02.T2" u="1"/>
        <s v="S4.08.T2" u="1"/>
      </sharedItems>
    </cacheField>
    <cacheField name="Task_name" numFmtId="0">
      <sharedItems containsBlank="1"/>
    </cacheField>
    <cacheField name="Comment" numFmtId="0">
      <sharedItems containsBlank="1" containsMixedTypes="1" containsNumber="1" containsInteger="1" minValue="2023" maxValue="2023" longText="1"/>
    </cacheField>
    <cacheField name="Impact_value" numFmtId="0">
      <sharedItems containsBlank="1" containsMixedTypes="1" containsNumber="1" containsInteger="1" minValue="1" maxValue="4"/>
    </cacheField>
    <cacheField name="Risk_likelihood" numFmtId="0">
      <sharedItems containsBlank="1" containsMixedTypes="1" containsNumber="1" containsInteger="1" minValue="1" maxValue="6"/>
    </cacheField>
    <cacheField name="Impact Rating" numFmtId="0">
      <sharedItems containsBlank="1"/>
    </cacheField>
    <cacheField name="Progress RAG rating" numFmtId="0">
      <sharedItems containsBlank="1" containsMixedTypes="1" containsNumber="1" containsInteger="1" minValue="2020" maxValue="2020" count="7">
        <s v="Task completed"/>
        <s v="Task on track"/>
        <s v="Task not on track - no major issues"/>
        <m/>
        <s v="Task not on track, issues require attention of HOD"/>
        <s v="Start date not reached yet"/>
        <n v="2020" u="1"/>
      </sharedItems>
    </cacheField>
    <cacheField name="Resource RAG rating" numFmtId="0">
      <sharedItems containsBlank="1" count="8" longText="1">
        <s v="Resources in place"/>
        <m/>
        <s v="Resources to be identified"/>
        <s v="Lack of resources requires attention at HOD"/>
        <s v="&quot;The detailed timescale for delivery is captured in the indicative timetable provided by OSPAR to the CIS programme of work in 2020. The following is a summary of deliverables against milestones, which is taken from the Annex of MD2020-2-2 and these are provided as examples. Start date: 2018 – i.e., from the last cycle of MSFD •" u="1"/>
        <s v="ICG-EMO online workshop, November 2020 4." u="1"/>
        <s v="Started" u="1"/>
        <s v="By [2022], using a suite of numerical models calculate the net nutrient inputs to each assessment area that enable non-problem status to be achieved or maintained. 4." u="1"/>
      </sharedItems>
    </cacheField>
    <cacheField name="Programme RAG" numFmtId="0">
      <sharedItems containsBlank="1" count="9" longText="1">
        <s v="Task completed"/>
        <s v="Low risk to achievement of strategic objective"/>
        <s v="Medium risk to achievement of strategic objective"/>
        <e v="#N/A"/>
        <s v="High risk to achievement of strategic objective"/>
        <m/>
        <s v="ICG-Eut January 2021 5." u="1"/>
        <s v="By 2024&quot;" u="1"/>
        <s v="By 2023: D5C1, D5C2 and D5C5 lists of elements, threshold values, methodological standards. D6C3 threshold values. D8C1 and D8C2 list of elements and threshold values. D10C3 list of elements and threshold values. [D1C1 Birds list of elements and threshold values]. D1C2 Birds list of elements and threshold values. D1C3 Birds, list of elements and threshold values. D1C1, D1C2, D1C3 Mammals, list of elements and threshold values. D1C1 and D1C3 Fish, list of elements. D1C2 Fish, list of elements and threshold values. [D1/D4C1, C2 list of elements and threshold values] •" u="1"/>
      </sharedItems>
    </cacheField>
    <cacheField name="Template_version" numFmtId="0">
      <sharedItems containsBlank="1"/>
    </cacheField>
    <cacheField name="Anticipated_outputs" numFmtId="0">
      <sharedItems containsBlank="1" longText="1"/>
    </cacheField>
    <cacheField name="Committee" numFmtId="0">
      <sharedItems containsBlank="1" count="11">
        <s v="HASEC"/>
        <s v="OIC"/>
        <s v="HOD"/>
        <s v="NSN"/>
        <s v="RSC"/>
        <s v="EIHA"/>
        <m/>
        <s v="BDC"/>
        <s v="CoG"/>
        <s v="lists of elements •" u="1"/>
        <s v="EIHA/CoG" u="1"/>
      </sharedItems>
    </cacheField>
    <cacheField name="Task_manager(s)" numFmtId="0">
      <sharedItems containsBlank="1"/>
    </cacheField>
    <cacheField name="Start_date" numFmtId="0">
      <sharedItems containsDate="1" containsBlank="1" containsMixedTypes="1" minDate="1900-01-05T18:40:04" maxDate="1900-01-06T10:40:04"/>
    </cacheField>
    <cacheField name="End date and key milestones" numFmtId="0">
      <sharedItems containsDate="1" containsBlank="1" containsMixedTypes="1" minDate="1900-01-06T14:40:04" maxDate="1900-01-07T18:40:04"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 refreshedDate="45050.370846064812" createdVersion="7" refreshedVersion="8" minRefreshableVersion="3" recordCount="89" xr:uid="{2BC71D7A-09BB-445B-AF41-46FA1ABCCEF5}">
  <cacheSource type="worksheet">
    <worksheetSource ref="A1:S105" sheet="Tasks"/>
  </cacheSource>
  <cacheFields count="19">
    <cacheField name="Theme" numFmtId="0">
      <sharedItems/>
    </cacheField>
    <cacheField name="Strategic Objective" numFmtId="0">
      <sharedItems count="14">
        <s v="S1"/>
        <s v="S2"/>
        <s v="S3"/>
        <s v="S4"/>
        <s v="S5"/>
        <s v="S6"/>
        <s v="S7"/>
        <s v="S8"/>
        <s v="S9"/>
        <s v="S10"/>
        <s v="S11"/>
        <s v="S12"/>
        <s v="SX1" u="1"/>
        <s v="x-cutting" u="1"/>
      </sharedItems>
    </cacheField>
    <cacheField name="Operational Objective" numFmtId="0">
      <sharedItems count="68">
        <s v="S1.O1"/>
        <s v="S2.O1"/>
        <s v="S2.O2"/>
        <s v="S2.O3"/>
        <s v="S2.O4"/>
        <s v="S3.O1"/>
        <s v="S3.O2"/>
        <s v="S3.O3"/>
        <s v="S3.O4"/>
        <s v="S4.O1"/>
        <s v="S4.O2"/>
        <s v="S4.O3"/>
        <s v="S4.O4"/>
        <s v="S4.O5"/>
        <s v="S4.O6"/>
        <s v="S4.O7"/>
        <s v="S4.O8"/>
        <s v="S5.O1"/>
        <s v="S5.O2"/>
        <s v="S5.O3"/>
        <s v="S5.O4"/>
        <s v="S5.O5"/>
        <s v="S5.O6"/>
        <s v="S6.O1"/>
        <s v="S6.O2"/>
        <s v="S7.O1"/>
        <s v="S7.O2"/>
        <s v="S7.O3"/>
        <s v="S7.O4"/>
        <s v="S7.O5"/>
        <s v="S7.O6"/>
        <s v="S8.O1"/>
        <s v="S8.O2"/>
        <s v="S9.O1"/>
        <s v="S9.O2"/>
        <s v="S9.O3"/>
        <s v="S10.O1"/>
        <s v="S10.O2"/>
        <s v="S10.O3"/>
        <s v="S11.O1"/>
        <s v="S11.O2"/>
        <s v="S11.O3"/>
        <s v="S11.O4"/>
        <s v="S12.O1"/>
        <s v="S12.O2"/>
        <s v="S12.O3"/>
        <s v="S4.02" u="1"/>
        <s v="S1.O4" u="1"/>
        <s v="S4.08" u="1"/>
        <s v="S7.05" u="1"/>
        <s v="S4.01" u="1"/>
        <s v="S1.O3" u="1"/>
        <s v="S4.07" u="1"/>
        <s v="S8.01" u="1"/>
        <s v="S11.04" u="1"/>
        <s v="S7.04" u="1"/>
        <s v="S5.03" u="1"/>
        <s v="S1.O2" u="1"/>
        <s v="S9.03" u="1"/>
        <s v="S12.O4" u="1"/>
        <s v="SX1.O1" u="1"/>
        <s v="SX1.O2" u="1"/>
        <s v="SX.O2" u="1"/>
        <s v="S7.01" u="1"/>
        <s v="S1.O6" u="1"/>
        <s v="S4.03" u="1"/>
        <s v="SX.O1" u="1"/>
        <s v="S1.O5" u="1"/>
      </sharedItems>
    </cacheField>
    <cacheField name="Other linked OOs" numFmtId="0">
      <sharedItems containsBlank="1"/>
    </cacheField>
    <cacheField name="Task Number" numFmtId="0">
      <sharedItems containsBlank="1" count="127">
        <s v="S1.O1.T1"/>
        <s v="S1.O1.T2"/>
        <s v="S1.O1.T3"/>
        <s v="S1.O1.T4"/>
        <s v="S2.O1.T1"/>
        <s v="S2.O2.T1"/>
        <s v="S2.O3.T1"/>
        <s v="S2.O3.T2"/>
        <s v="S2.O3.T3"/>
        <s v="S2.O3.T4"/>
        <s v="S2.O3.T5"/>
        <s v="S2.O3.T6"/>
        <s v="S2.O3.T7"/>
        <s v="S2.O3.T8"/>
        <s v="S2.O3.T9"/>
        <s v="S2.O3.T10"/>
        <s v="S2.O4.T1"/>
        <s v="S3.O1.T1"/>
        <s v="S3.O1.T2"/>
        <s v="S3.O1.T3"/>
        <s v="S3.O1.T4"/>
        <s v="S3.O1.T5"/>
        <s v="S3.O1.T6"/>
        <s v="S3.O2.T2"/>
        <s v="S3.O2.T4"/>
        <s v="S3.O3.T3"/>
        <s v="S3.O4.T1"/>
        <s v="S4.O1.T1"/>
        <s v="S4.O1.T2"/>
        <s v="S4.O1.T3"/>
        <s v="S4.O1.T4"/>
        <s v="S4.O1.T5"/>
        <s v="S4.O1.T6"/>
        <s v="S4.O1.T7"/>
        <s v="S4.O1.T8"/>
        <s v="S4.O1.T9"/>
        <s v="S4.O1.T10"/>
        <s v="S4.O1.T11"/>
        <s v="S4.O2.T1"/>
        <s v="S4.O2.T2"/>
        <s v="S4.O3.T1"/>
        <s v="S4.O3.T2"/>
        <s v="S4.O3.T3"/>
        <s v="S4.O4.T1"/>
        <s v="S4.O5.T1"/>
        <s v="S4.O6.T1"/>
        <s v="S4.O7.T1"/>
        <s v="S4.O8.T1"/>
        <s v="S4.O8.T2"/>
        <s v="S4.O8.T3"/>
        <s v="S4.O8.T4"/>
        <s v="S4.O8.T5"/>
        <s v="S5.O1.T1"/>
        <s v="S5.O1.T4"/>
        <s v="S5.O2.T1"/>
        <s v="S5.O3.T1"/>
        <s v="S5.O4.T1"/>
        <s v="S5.O5.T1"/>
        <s v="S5.O5.T2"/>
        <s v="S5.O6.T1"/>
        <s v="S5.O6.T2"/>
        <s v="S6.O1.T1"/>
        <s v="S6.O2.T1"/>
        <s v="S7.O1.T1"/>
        <s v="S7.O1.T2"/>
        <s v="S7.O2.T1"/>
        <s v="v"/>
        <s v="S7.O4.T1"/>
        <s v="S7.O5.T1"/>
        <s v="S7.O5.T2"/>
        <s v="S7.O5.T3"/>
        <s v="S7.O5.T4"/>
        <s v="S7.O6.T1"/>
        <s v="S8.O1.T1"/>
        <s v="S8.O1.T2"/>
        <s v="S8.O2.T1"/>
        <s v="S9.O1.T1"/>
        <s v="S9.O2.T1"/>
        <s v="S9.O3.T1"/>
        <s v="S10.O1.T1"/>
        <s v="S10.O2.T1"/>
        <s v="S10.O3.T1"/>
        <s v="S11.O1.T1"/>
        <s v="S11.O2.T1"/>
        <s v="S11.O3.T1"/>
        <s v="S11.O4.T1"/>
        <s v="S12.O1.T1"/>
        <s v="S12.O2.T1"/>
        <s v="S12.O3.T1"/>
        <m u="1"/>
        <s v="S1.O5.T1" u="1"/>
        <s v="see S1.O1.T2 &amp; S1.O2.T1" u="1"/>
        <s v="S6.O1.T2" u="1"/>
        <s v="S4.01.T7" u="1"/>
        <s v="S4.01.T11" u="1"/>
        <s v="S8.01.T2" u="1"/>
        <s v="S1.O4.T1" u="1"/>
        <s v="S11.04.T1" u="1"/>
        <s v="S4.01.T6" u="1"/>
        <s v="S1.O3.T1" u="1"/>
        <s v="S7.04.T1" u="1"/>
        <s v="S3.O3.T1" u="1"/>
        <s v="S4.08.T5" u="1"/>
        <s v="S12.O4.T1" u="1"/>
        <s v="s4.01.T10" u="1"/>
        <s v="S7.O3.T1" u="1"/>
        <s v="S4.01.T5" u="1"/>
        <s v="S5.03.T1" u="1"/>
        <s v="S1.O2.T1" u="1"/>
        <s v="S3.O2.T1" u="1"/>
        <s v="S4.03.T3" u="1"/>
        <s v="S9.03.T1" u="1"/>
        <s v="S4.08.T4" u="1"/>
        <s v="S7.05.T4" u="1"/>
        <s v="see S1.O1.T2" u="1"/>
        <s v="S4.01.T4" u="1"/>
        <s v="S4.01.T9" u="1"/>
        <s v="S4.3.T2" u="1"/>
        <s v="S4.08.T3" u="1"/>
        <s v="S7.05.T3" u="1"/>
        <s v="SX.O2.T1" u="1"/>
        <s v="S1.O6.T1" u="1"/>
        <s v="S4.01.T3" u="1"/>
        <s v="S4.01.T8" u="1"/>
        <s v="S4.02.T2" u="1"/>
        <s v="SX.O1.T1" u="1"/>
        <s v="S4.08.T2" u="1"/>
      </sharedItems>
    </cacheField>
    <cacheField name="Task_name" numFmtId="0">
      <sharedItems containsBlank="1"/>
    </cacheField>
    <cacheField name="Comment" numFmtId="0">
      <sharedItems containsBlank="1" containsMixedTypes="1" containsNumber="1" containsInteger="1" minValue="2023" maxValue="2023" longText="1"/>
    </cacheField>
    <cacheField name="Impact_value" numFmtId="0">
      <sharedItems containsBlank="1" containsMixedTypes="1" containsNumber="1" containsInteger="1" minValue="1" maxValue="4"/>
    </cacheField>
    <cacheField name="Risk_likelihood" numFmtId="0">
      <sharedItems containsBlank="1" containsMixedTypes="1" containsNumber="1" containsInteger="1" minValue="1" maxValue="6"/>
    </cacheField>
    <cacheField name="Impact Rating" numFmtId="0">
      <sharedItems containsBlank="1"/>
    </cacheField>
    <cacheField name="Progress RAG rating" numFmtId="0">
      <sharedItems containsBlank="1"/>
    </cacheField>
    <cacheField name="Resource RAG rating" numFmtId="0">
      <sharedItems containsBlank="1" count="9">
        <s v="Resources in place"/>
        <m/>
        <s v="Resources to be identified"/>
        <s v="Lack of resources requires attention at HOD"/>
        <s v="ICG-EMO online workshop, November 2020 4." u="1"/>
        <s v="Started" u="1"/>
        <s v="Amber_resources to be identified" u="1"/>
        <s v="By [2022], using a suite of numerical models calculate the net nutrient inputs to each assessment area that enable non-problem status to be achieved or maintained. 4." u="1"/>
        <s v="Green_resources in place" u="1"/>
      </sharedItems>
    </cacheField>
    <cacheField name="Programme RAG" numFmtId="0">
      <sharedItems/>
    </cacheField>
    <cacheField name="Template_version" numFmtId="0">
      <sharedItems containsBlank="1"/>
    </cacheField>
    <cacheField name="Anticipated_outputs" numFmtId="0">
      <sharedItems containsBlank="1" longText="1"/>
    </cacheField>
    <cacheField name="Committee" numFmtId="0">
      <sharedItems containsBlank="1" count="10">
        <s v="HASEC"/>
        <s v="OIC"/>
        <s v="HOD"/>
        <s v="NSN"/>
        <s v="RSC"/>
        <s v="EIHA"/>
        <m/>
        <s v="BDC"/>
        <s v="CoG"/>
        <s v="EIHA/CoG" u="1"/>
      </sharedItems>
    </cacheField>
    <cacheField name="Task_manager(s)" numFmtId="0">
      <sharedItems containsBlank="1"/>
    </cacheField>
    <cacheField name="Start_date" numFmtId="0">
      <sharedItems containsDate="1" containsBlank="1" containsMixedTypes="1" minDate="1900-01-05T18:40:04" maxDate="1900-01-06T10:40:04"/>
    </cacheField>
    <cacheField name="End date and key milestones" numFmtId="0">
      <sharedItems containsDate="1" containsBlank="1" containsMixedTypes="1" minDate="1900-01-06T14:40:04" maxDate="1900-01-07T18:40:04"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 refreshedDate="45050.370846296297" createdVersion="7" refreshedVersion="8" minRefreshableVersion="3" recordCount="97" xr:uid="{14C3B8C0-7998-444E-9205-8F1520D404DC}">
  <cacheSource type="worksheet">
    <worksheetSource ref="A1:S114" sheet="Tasks"/>
  </cacheSource>
  <cacheFields count="19">
    <cacheField name="Theme" numFmtId="0">
      <sharedItems containsBlank="1"/>
    </cacheField>
    <cacheField name="Strategic Objective" numFmtId="0">
      <sharedItems containsBlank="1" count="14">
        <s v="S1"/>
        <s v="S2"/>
        <s v="S3"/>
        <s v="S4"/>
        <s v="S5"/>
        <s v="S6"/>
        <s v="S7"/>
        <s v="S8"/>
        <s v="S9"/>
        <s v="S10"/>
        <s v="S11"/>
        <s v="S12"/>
        <s v="SX1"/>
        <m/>
      </sharedItems>
    </cacheField>
    <cacheField name="Operational Objective" numFmtId="0">
      <sharedItems containsBlank="1" count="62">
        <s v="S1.O1"/>
        <s v="S2.O1"/>
        <s v="S2.O2"/>
        <s v="S2.O3"/>
        <s v="S2.O4"/>
        <s v="S3.O1"/>
        <s v="S3.O2"/>
        <s v="S3.O3"/>
        <s v="S3.O4"/>
        <s v="S4.O1"/>
        <s v="S4.O2"/>
        <s v="S4.O3"/>
        <s v="S4.O4"/>
        <s v="S4.O5"/>
        <s v="S4.O6"/>
        <s v="S4.O7"/>
        <s v="S4.O8"/>
        <s v="S5.O1"/>
        <s v="S5.O2"/>
        <s v="S5.O3"/>
        <s v="S5.O4"/>
        <s v="S5.O5"/>
        <s v="S5.O6"/>
        <s v="S6.O1"/>
        <s v="S6.O2"/>
        <s v="S7.O1"/>
        <s v="S7.O2"/>
        <s v="S7.O3"/>
        <s v="S7.O4"/>
        <s v="S7.O5"/>
        <s v="S7.O6"/>
        <s v="S8.O1"/>
        <s v="S8.O2"/>
        <s v="S9.O1"/>
        <s v="S9.O2"/>
        <s v="S9.O3"/>
        <s v="S10.O1"/>
        <s v="S10.O2"/>
        <s v="S10.O3"/>
        <s v="S11.O1"/>
        <s v="S11.O2"/>
        <s v="S11.O3"/>
        <s v="S11.O4"/>
        <s v="S12.O1"/>
        <s v="S12.O2"/>
        <s v="S12.O3"/>
        <s v="S12.O4"/>
        <s v="SX1.O1"/>
        <s v="SX1.O2"/>
        <m/>
        <s v="S4.02" u="1"/>
        <s v="S4.08" u="1"/>
        <s v="S7.05" u="1"/>
        <s v="S4.01" u="1"/>
        <s v="S4.07" u="1"/>
        <s v="S8.01" u="1"/>
        <s v="S11.04" u="1"/>
        <s v="S7.04" u="1"/>
        <s v="S5.03" u="1"/>
        <s v="S9.03" u="1"/>
        <s v="S7.01" u="1"/>
        <s v="S4.03" u="1"/>
      </sharedItems>
    </cacheField>
    <cacheField name="Other linked OOs" numFmtId="0">
      <sharedItems containsBlank="1"/>
    </cacheField>
    <cacheField name="Task Number" numFmtId="0">
      <sharedItems containsBlank="1" count="120">
        <s v="S1.O1.T1"/>
        <s v="S1.O1.T2"/>
        <s v="S1.O1.T3"/>
        <s v="S1.O1.T4"/>
        <s v="S2.O1.T1"/>
        <s v="S2.O2.T1"/>
        <s v="S2.O3.T1"/>
        <s v="S2.O3.T2"/>
        <s v="S2.O3.T3"/>
        <s v="S2.O3.T4"/>
        <s v="S2.O3.T5"/>
        <s v="S2.O3.T6"/>
        <s v="S2.O3.T7"/>
        <s v="S2.O3.T8"/>
        <s v="S2.O3.T9"/>
        <s v="S2.O3.T10"/>
        <s v="S2.O4.T1"/>
        <s v="S3.O1.T1"/>
        <s v="S3.O1.T2"/>
        <s v="S3.O1.T3"/>
        <s v="S3.O1.T4"/>
        <s v="S3.O1.T5"/>
        <s v="S3.O1.T6"/>
        <s v="S3.O2.T2"/>
        <s v="S3.O2.T4"/>
        <s v="S3.O3.T3"/>
        <s v="S3.O4.T1"/>
        <s v="S4.O1.T1"/>
        <s v="S4.O1.T2"/>
        <s v="S4.O1.T3"/>
        <s v="S4.O1.T4"/>
        <s v="S4.O1.T5"/>
        <s v="S4.O1.T6"/>
        <s v="S4.O1.T7"/>
        <s v="S4.O1.T8"/>
        <s v="S4.O1.T9"/>
        <s v="S4.O1.T10"/>
        <s v="S4.O1.T11"/>
        <s v="S4.O2.T1"/>
        <s v="S4.O2.T2"/>
        <s v="S4.O3.T1"/>
        <s v="S4.O3.T2"/>
        <s v="S4.O3.T3"/>
        <s v="S4.O4.T1"/>
        <s v="S4.O5.T1"/>
        <s v="S4.O6.T1"/>
        <s v="S4.O7.T1"/>
        <s v="S4.O8.T1"/>
        <s v="S4.O8.T2"/>
        <s v="S4.O8.T3"/>
        <s v="S4.O8.T4"/>
        <s v="S4.O8.T5"/>
        <s v="S5.O1.T1"/>
        <s v="S5.O1.T4"/>
        <s v="S5.O2.T1"/>
        <s v="S5.O3.T1"/>
        <s v="S5.O4.T1"/>
        <s v="S5.O5.T1"/>
        <s v="S5.O5.T2"/>
        <s v="S5.O6.T1"/>
        <s v="S5.O6.T2"/>
        <s v="S6.O1.T1"/>
        <s v="S6.O2.T1"/>
        <s v="S7.O1.T1"/>
        <s v="S7.O1.T2"/>
        <s v="S7.O2.T1"/>
        <s v="v"/>
        <s v="S7.O4.T1"/>
        <s v="S7.O5.T1"/>
        <s v="S7.O5.T2"/>
        <s v="S7.O5.T3"/>
        <s v="S7.O5.T4"/>
        <s v="S7.O6.T1"/>
        <s v="S8.O1.T1"/>
        <s v="S8.O1.T2"/>
        <s v="S8.O2.T1"/>
        <s v="S9.O1.T1"/>
        <s v="S9.O2.T1"/>
        <s v="S9.O3.T1"/>
        <s v="S10.O1.T1"/>
        <s v="S10.O2.T1"/>
        <s v="S10.O3.T1"/>
        <s v="S11.O1.T1"/>
        <s v="S11.O2.T1"/>
        <s v="S11.O3.T1"/>
        <s v="S11.O4.T1"/>
        <s v="S12.O1.T1"/>
        <s v="S12.O2.T1"/>
        <s v="S12.O3.T1"/>
        <s v="S12.O4.T1"/>
        <s v="SX.O1.T1"/>
        <s v="SX.O2.T1"/>
        <m/>
        <s v="S6.O1.T2" u="1"/>
        <s v="S4.01.T7" u="1"/>
        <s v="S4.01.T11" u="1"/>
        <s v="S8.01.T2" u="1"/>
        <s v="S11.04.T1" u="1"/>
        <s v="S4.01.T6" u="1"/>
        <s v="S7.04.T1" u="1"/>
        <s v="S3.O3.T1" u="1"/>
        <s v="S4.08.T5" u="1"/>
        <s v="s4.01.T10" u="1"/>
        <s v="S7.O3.T1" u="1"/>
        <s v="S4.01.T5" u="1"/>
        <s v="S5.03.T1" u="1"/>
        <s v="S3.O2.T1" u="1"/>
        <s v="S4.03.T3" u="1"/>
        <s v="S9.03.T1" u="1"/>
        <s v="S4.08.T4" u="1"/>
        <s v="S7.05.T4" u="1"/>
        <s v="S4.01.T4" u="1"/>
        <s v="S4.01.T9" u="1"/>
        <s v="S4.3.T2" u="1"/>
        <s v="S4.08.T3" u="1"/>
        <s v="S7.05.T3" u="1"/>
        <s v="S4.01.T3" u="1"/>
        <s v="S4.01.T8" u="1"/>
        <s v="S4.02.T2" u="1"/>
        <s v="S4.08.T2" u="1"/>
      </sharedItems>
    </cacheField>
    <cacheField name="Task_name" numFmtId="0">
      <sharedItems containsBlank="1"/>
    </cacheField>
    <cacheField name="Comment" numFmtId="0">
      <sharedItems containsBlank="1" containsMixedTypes="1" containsNumber="1" containsInteger="1" minValue="2023" maxValue="2023" longText="1"/>
    </cacheField>
    <cacheField name="Impact_value" numFmtId="0">
      <sharedItems containsBlank="1" containsMixedTypes="1" containsNumber="1" containsInteger="1" minValue="1" maxValue="4"/>
    </cacheField>
    <cacheField name="Risk_likelihood" numFmtId="0">
      <sharedItems containsBlank="1" containsMixedTypes="1" containsNumber="1" containsInteger="1" minValue="1" maxValue="6"/>
    </cacheField>
    <cacheField name="Impact Rating" numFmtId="0">
      <sharedItems containsBlank="1"/>
    </cacheField>
    <cacheField name="Progress RAG rating" numFmtId="0">
      <sharedItems containsBlank="1"/>
    </cacheField>
    <cacheField name="Resource RAG rating" numFmtId="0">
      <sharedItems containsBlank="1" count="4">
        <s v="Resources in place"/>
        <m/>
        <s v="Resources to be identified"/>
        <s v="Lack of resources requires attention at HOD"/>
      </sharedItems>
    </cacheField>
    <cacheField name="Programme RAG" numFmtId="0">
      <sharedItems/>
    </cacheField>
    <cacheField name="Template_version" numFmtId="0">
      <sharedItems containsBlank="1"/>
    </cacheField>
    <cacheField name="Anticipated_outputs" numFmtId="0">
      <sharedItems containsBlank="1" longText="1"/>
    </cacheField>
    <cacheField name="Committee" numFmtId="0">
      <sharedItems containsBlank="1" count="9">
        <s v="HASEC"/>
        <s v="OIC"/>
        <s v="HOD"/>
        <s v="NSN"/>
        <s v="RSC"/>
        <s v="EIHA"/>
        <m/>
        <s v="BDC"/>
        <s v="CoG"/>
      </sharedItems>
    </cacheField>
    <cacheField name="Task_manager(s)" numFmtId="0">
      <sharedItems containsBlank="1"/>
    </cacheField>
    <cacheField name="Start_date" numFmtId="0">
      <sharedItems containsDate="1" containsBlank="1" containsMixedTypes="1" minDate="1900-01-05T18:40:04" maxDate="1900-01-06T10:40:04"/>
    </cacheField>
    <cacheField name="End date and key milestones" numFmtId="0">
      <sharedItems containsDate="1" containsBlank="1" containsMixedTypes="1" minDate="1900-01-06T14:40:04" maxDate="1900-01-07T18:40:04"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
  <r>
    <x v="0"/>
    <x v="0"/>
    <x v="0"/>
    <m/>
    <x v="0"/>
    <s v="Implement an automated eutrophication assessment tool – Common Procedure eutrophication assessment tool (COMPEAT)"/>
    <s v="Started  (2023) Completed. A new task to be drafted by ICG-Eut 2023 for the optimisation of COMPEAT."/>
    <n v="4"/>
    <n v="1"/>
    <s v="4 - Task will have a critical impact on one or more strategic objectives and fully implement one or more operational objectives"/>
    <x v="0"/>
    <s v="Resources in place"/>
    <s v="Task completed"/>
    <m/>
    <s v="Fully functioning COMPEAT, including agreed dataset, for a harmonised and semi-automated application of the 4th Common Procedure"/>
    <s v="HASEC"/>
    <s v="Co-convenor Michelle Devlin (UK), Hjalte Parner (ICES)"/>
    <n v="2018"/>
    <s v="1. Test version available at ICG-Eut January 2020._x000a_2. Progress approved by HASEC March 2020._x000a_3. ICES commissioned to further develop the tool in the ICES work plan 2021 – by OSPAR 2020._x000a_4. ICES commissioned to further develop the tool in the ICES work plan 2022 – by OSPAR 2021_x000a__x000a_End: 2021/22. Delivery for 4th application of the Common Procedure (COMP), 2021/22"/>
  </r>
  <r>
    <x v="0"/>
    <x v="0"/>
    <x v="0"/>
    <s v="&quot;S1.O2 S1.O3 S1.O4 S1.O5 S1.O6&quot;"/>
    <x v="1"/>
    <s v="Agree threshold levels for eutrophication parameters"/>
    <s v="Started  (2023) Completed.  ICG EMO did the modelling and provided the thresholds for this task and OSPAR agreed the threshold levels for eutrophication parameters for the COMP4. "/>
    <n v="3"/>
    <n v="1"/>
    <s v="3 - Task will have a significant impact on one or more strategic objectives and/or fully implement one or more operational objectives"/>
    <x v="0"/>
    <s v="Resources in place"/>
    <s v="Task completed"/>
    <m/>
    <s v="Ecologically coherent assessment thresholds for eutrophication for the Convention area that also align with WFD and are applicable for CPs that are EU Member States to use in their MSFD assessment reporting obligations"/>
    <s v="HASEC"/>
    <s v="Convenor of ICG-Eut (Michelle Devlin, UK) and ICG-EMO (Hermann Lenhart, DE)"/>
    <n v="2019"/>
    <s v="1._x0009_ICG-EMO workshop in Hamburg, September 2019_x000a_2._x0009_Intersessional TG-COMP meetings to establish scenarios (June – September 2020)_x000a_3._x0009_ICG-EMO online workshop, November 2020_x000a_4._x0009_ICG-Eut January 2021_x000a_5._x0009_TG-COMP meetings in 2021_x000a_6._x0009_HASEC 2021_x000a_7._x0009_HASEC HOD autumn 2021_x000a_8._x0009_Final agreement by the OSPAR Commission 2022"/>
  </r>
  <r>
    <x v="0"/>
    <x v="1"/>
    <x v="1"/>
    <m/>
    <x v="2"/>
    <s v="COMPEAT development"/>
    <s v="COMPEAT provides OSPAR with a regionally harmonized assessment platform. Further development of COMPEAT to meet the needs of OSPAR eutrophication assessment is necessary in the short term to fulfil the objectives of S1.O1 by 2025."/>
    <n v="3"/>
    <n v="2"/>
    <s v="3 - Task will have a significant impact on one or more strategic objectives and/or fully implement one or more operational objectives"/>
    <x v="1"/>
    <s v="Resources in place"/>
    <s v="Low risk to achievement of strategic objective"/>
    <m/>
    <s v="Revisions to COMPEAT as identified in the ICG – Eut 2023 Summary Record and the proposed annual programme of work for ICES 2023-2025."/>
    <s v="HASEC"/>
    <s v="Philip Axe (Sweden), supported by Deputy Secretary responsible for managing the ICES Work Programme. "/>
    <n v="2023"/>
    <s v="Started in March 2023 _x000a_1) Implementation of ICES programme of work 2023/2024 (March 2024)  _x000a_2) Implementation of ICES programme of work 2024/2025 (March 2025) _x000a_Task to be completed by 2025. "/>
  </r>
  <r>
    <x v="0"/>
    <x v="0"/>
    <x v="0"/>
    <m/>
    <x v="3"/>
    <s v="Develop the ICEP model based on fluxes of nitrogen, phosphorous and silicate   "/>
    <s v="Started (2023) Identify nutrient / phosphorous limitations that could be done by COMPEAT. N/P-Silicate ratios. "/>
    <n v="2"/>
    <n v="2"/>
    <s v="2 - Task will have a significant impact on one or more operational objectives"/>
    <x v="1"/>
    <s v="Resources in place"/>
    <s v="Low risk to achievement of strategic objective"/>
    <m/>
    <s v="Indicator for Coastal Eutrophication Potential (N and P loading)  "/>
    <s v="HASEC"/>
    <s v="Lars Sonesten (Chair of INPUT), Michelle Devlin (ICG-Eut Co-Convenor).  "/>
    <n v="2022"/>
    <s v="2022 - 2025  _x000a_1. Survey availability of silicate inputs / fluxes from Contracting Parties to the Convention area.   _x000a_2. Modify RID database to ensure it contains silicate.   _x000a_3. Data reporting round by Contracting Parties.   _x000a_4. Identify production nitrogen and phosphorous limiting (Billen and Garnier, 2007).   _x000a_Revise / further develop factsheet to consider atmospheric and waterborne N inputs to coastal waterbodies.  _x000a_Adapt data to SDG reporting format  "/>
  </r>
  <r>
    <x v="0"/>
    <x v="1"/>
    <x v="1"/>
    <m/>
    <x v="4"/>
    <s v="A new approach for LCPA and LSPC"/>
    <s v="Started. (2023) A new holistic approach to rationalised the list of chemicals and it annex was approved by HASEC and after the JL advice, the work will be implemented by the new ICG-List for WG MIME and will report to HASEC annually. MIME agreed to amend the contents of the task and the milestones in line with the work of ICG-List._x000a_"/>
    <n v="4"/>
    <n v="2"/>
    <s v="4 - Task will have a critical impact on one or more strategic objectives and fully implement one or more operational objectives"/>
    <x v="1"/>
    <s v="Resources in place"/>
    <s v="Low risk to achievement of strategic objective"/>
    <m/>
    <s v="Agreement with a new approach including the evaluation of the old Lists"/>
    <s v="HASEC"/>
    <s v="Co-convenor ICG-List  Irene van der Stap (NL).  "/>
    <n v="2020"/>
    <s v="1._x0009_Delivery of the QSR case study (Q2 2022)_x000a_2._x0009_Evaluation on what it means for the current LCPA and LSPC (Q3 2022)."/>
  </r>
  <r>
    <x v="0"/>
    <x v="1"/>
    <x v="2"/>
    <m/>
    <x v="5"/>
    <s v="Acceptance of national Environmental Quality Standard values "/>
    <s v="(2023) The work is ongoing. A report was presented to HASEC HOD 2022 with an overview of work being carried out on assessment criteria. Test values for the roll-over assessments would be implemented. Contracting Parties were requested to inform ICG-EQS on any national work on assessment criteria to prepare an overview of substances where there is work underway in OSPAR, HELCOM or nationally together with updating on the EU EQS dossier. "/>
    <n v="2"/>
    <n v="2"/>
    <s v="2 - Task will have a significant impact on one or more operational objectives"/>
    <x v="1"/>
    <s v="Resources in place"/>
    <s v="Low risk to achievement of strategic objective"/>
    <m/>
    <s v="Set of Environmental Quality Standard (EQS) values targeted to measure progress against and based on best-available science at the time in each water body. "/>
    <s v="HASEC"/>
    <s v="Martin Mørk Larsen (DK) "/>
    <n v="2021"/>
    <s v="Start: 2021 _x000a_First progress report: HASEC 2022 _x000a_October 2022 – Test values for the roll-over assessment _x000a_MIME 2022 _x000a_HASEC 2023  "/>
  </r>
  <r>
    <x v="0"/>
    <x v="1"/>
    <x v="3"/>
    <m/>
    <x v="6"/>
    <s v="An analysis of the need for measures within OSPAR to reduce discharges, emissions and losses of hazardous substances from shipping and smaller leisure craft"/>
    <s v="Started (2023) Meetings will be organised intersessionally with other HASEC subsidiary bodies, the ICES WGSHIP and relevant projects under implementation (e.g. EMERGE). Portugal would further discuss with the experts of the University of Aveiro involved in EMERGE Project to support this task."/>
    <n v="2"/>
    <n v="2"/>
    <s v="2 - Task will have a significant impact on one or more operational objectives"/>
    <x v="1"/>
    <s v="Resources in place"/>
    <s v="Low risk to achievement of strategic objective"/>
    <m/>
    <s v="Background document on the need of measures and further steps"/>
    <s v="HASEC"/>
    <s v="Lugdiwine Burtschell (FR) and Johan Gustafsson (SE) "/>
    <n v="2020"/>
    <s v="1._x0009_Start: 2020_x000a_2._x0009_First draft report: HASEC 2024_x000a_3._x0009_Final report: HASEC 2025_x000a_"/>
  </r>
  <r>
    <x v="0"/>
    <x v="1"/>
    <x v="3"/>
    <m/>
    <x v="7"/>
    <s v="Report on spills, discharges and emissions from oil and gas installation"/>
    <s v="Annual report compiled from 2021 data provided by Contracting Parties (2023)"/>
    <n v="1"/>
    <n v="2"/>
    <s v="1 - Task will support the delivery of one or more strategic objectives and/or operational objectives"/>
    <x v="1"/>
    <s v="Resources in place"/>
    <s v="Low risk to achievement of strategic objective"/>
    <m/>
    <s v="Annual report on spills, discharges and emissions from oil and gas installation _x000a_2020-20XX Assessment Report for the next OSPAR IA/QSR_x000a_"/>
    <s v="OIC"/>
    <s v="OIC Expert Assessment Panel (EAP) Convenor - Mr Andrew Taylor (UK)"/>
    <n v="2020"/>
    <s v="1. Contracting Parties reporting verified data by 1st Nov of each year_x000a_2. Secretariat compiling the data for EAP_x000a_3. Annual meeting of the EAP and completion of the annual report_x000a_4. 2020-20XX Assessment Report for the next OSPAR IA/QSR"/>
  </r>
  <r>
    <x v="0"/>
    <x v="1"/>
    <x v="3"/>
    <m/>
    <x v="8"/>
    <s v="Phase out of offshore chemicals identified as candidates for substitution"/>
    <s v="Progress report made for OIC 2022. Phase out work to contInue (2023)"/>
    <n v="1"/>
    <n v="2"/>
    <s v="1 - Task will support the delivery of one or more strategic objectives and/or operational objectives"/>
    <x v="1"/>
    <s v="Resources in place"/>
    <s v="Low risk to achievement of strategic objective"/>
    <m/>
    <s v="Implementation report from Contracting Parties by 31 January 2022 and 31 January 2025"/>
    <s v="OIC"/>
    <s v="Sylvia Blake (Sylvia.blake@cefas.co.uk) and Janine Killaars (j.j.killaars@minez.nl) from CEFAS (NL)/ Mark Shields (mark.shields@beis.gov.uk) from OPRED (UK"/>
    <n v="2020"/>
    <s v="1. Start date 2020_x000a_2. 1st 3 yearly implementation report – Jan 2022_x000a_3. produce asessment reports on technical and safety obstacles to substitutions by ?_x000a_4. 2nd 3 yearly implementation report – Jan 2025_x000a_5. By 2026, produce a report assessing the phasing out of discharges of substitution chemicals"/>
  </r>
  <r>
    <x v="0"/>
    <x v="1"/>
    <x v="3"/>
    <m/>
    <x v="9"/>
    <s v="Nanomaterials in offshore chemicals"/>
    <s v="Data collection ongoing. Further plans to be developed (2023)"/>
    <n v="1"/>
    <n v="2"/>
    <s v="1 - Task will support the delivery of one or more strategic objectives and/or operational objectives"/>
    <x v="1"/>
    <s v="Resources in place"/>
    <s v="Low risk to achievement of strategic objective"/>
    <m/>
    <s v="Data on the extent of the use and discharge of nanomaterials in offshore chemicals"/>
    <s v="OIC"/>
    <s v="Sylvia Blake (Sylvia.blake@cefas.co.uk) and Janine Killaars (j.j.killaars@minez.nl) from CEFAS (NL)"/>
    <n v="2020"/>
    <s v="1. Start date – 2020_x000a_2. 2022 – Amendment to OSPAR Recommendation 2017/01 – HOCNF form to capture substance level data_x000a_3. 2025, 2026, 2027 - annual Expert Assessment Panel report  _x000a_4. By 2027, assess and report on the extent of the use and discharge of nanomaterials in offshore chemicals, and if appropriate put forward proposal for OSPAR measures."/>
  </r>
  <r>
    <x v="0"/>
    <x v="1"/>
    <x v="3"/>
    <m/>
    <x v="10"/>
    <s v="Produced water"/>
    <s v="Questionnaire to be sent in 2023-2024 (2023)"/>
    <m/>
    <m/>
    <s v="1 - Task will support the delivery of one or more strategic objectives and/or operational objectives"/>
    <x v="1"/>
    <s v="Resources in place"/>
    <s v="Low risk to achievement of strategic objective"/>
    <m/>
    <s v="Report on extent and impacts of sheens from produced water discharges on the marine environment. If appropriate, introduce measures to control the formation of sheens from produced water discharges"/>
    <s v="OIC"/>
    <s v="Norway: Ann Mari Green (ann.mari.vik.green@miljodir.no) "/>
    <n v="2022"/>
    <s v="1. Assess the number and extent of produced water sheens from offshore installations including use of satellite surveillance and aerial surveillance flights and the impacts of sheens on the marine environment_x000a_2. Consider existing measures in other areas of offshore oil and gas activity in relation to sheens  _x000a_3. If appropriate develop measures to control the formation of sheens from produced water discharges"/>
  </r>
  <r>
    <x v="0"/>
    <x v="1"/>
    <x v="3"/>
    <m/>
    <x v="11"/>
    <s v="Risk based approach for management of produced water"/>
    <s v="Questionnaire to be sent in 2023-2024 (2023)"/>
    <m/>
    <m/>
    <s v="1 - Task will support the delivery of one or more strategic objectives and/or operational objectives"/>
    <x v="2"/>
    <s v="Resources in place"/>
    <s v="Medium risk to achievement of strategic objective"/>
    <m/>
    <s v="Possible review of the Recommendation 2012/5 and Guidelines"/>
    <s v="OIC"/>
    <s v="Norway: Reidunn Stokke (reidunn.stokke@miljodir.no)"/>
    <n v="2023"/>
    <s v="2023 –  CPs to review and evaluate the effectiveness of RBA_x000a_2024 – Overall assessment of the effectiveness_x000a_2028 - CPs to review and evaluate the effectiveness of RBA_x000a_2029 - Overall assessment of the effectiveness"/>
  </r>
  <r>
    <x v="0"/>
    <x v="1"/>
    <x v="3"/>
    <s v="S9.O2 and S9.O3"/>
    <x v="12"/>
    <s v="Harmonised Comparative Assessment methodology"/>
    <s v="Included 2022. "/>
    <m/>
    <m/>
    <s v="1 - Task will support the delivery of one or more strategic objectives and/or operational objectives"/>
    <x v="3"/>
    <m/>
    <e v="#N/A"/>
    <m/>
    <s v="Harmonised comparative assessment methodology and if appropriate a template to cover the presentation of information related to Annex 2 of Decision 98/3"/>
    <s v="HOD"/>
    <s v="Germany (Ingo Narberhaus and Hans-Peter Damian) and the Netherlands (Ilse van de Velde and Jip van Zoonen)"/>
    <n v="2022"/>
    <s v="2022 – Consider the scope of the comparative assessment and any initial proposals for a harmonised Comparative Assessment methodology to support the assessment under Annex 2 of Decision 98/3_x000a_2022 – Decision on need for a consultant to be taken once scope of work has been agreed. [Draft the basis to contract an external consultant.]_x000a_2023 – Expert group to develop and finalise the harmonised Comparative Assessment methodology (one online meeting - one presential Workshop -final online meeting)_x000a_2024- Agreement on the harmonised Comparative Assessment methodology. "/>
  </r>
  <r>
    <x v="0"/>
    <x v="1"/>
    <x v="3"/>
    <m/>
    <x v="13"/>
    <s v="North Sea Manual on Marine Pollution Offences"/>
    <s v="Included 2022. "/>
    <m/>
    <m/>
    <s v="1 - Task will support the delivery of one or more strategic objectives and/or operational objectives"/>
    <x v="2"/>
    <s v="Resources in place"/>
    <s v="Medium risk to achievement of strategic objective"/>
    <m/>
    <s v="New Chapter in Annex VI _x000a_Revised version of the Manual"/>
    <s v="NSN"/>
    <s v="Norway (Annex VI) tbc_x000a_United Kingdom (Annex I)_x000a_The Netherlands (Annexes II and V)_x000a_NSN members (national chapters)_x000a_tbc (legislation)"/>
    <n v="2020"/>
    <s v="2020 – Start_x000a_2021 – Chapter on MARPOL Annex V_x000a_2023 – Chapter on MARPOL Annex VI_x000a_2024 -Update of national chapters_x000a_2025 – Update on legal instruments_x000a_2026 – Technical review in collaboration wiht the Bonn Agreement_x000a_2027 -Overall revision"/>
  </r>
  <r>
    <x v="0"/>
    <x v="1"/>
    <x v="3"/>
    <m/>
    <x v="14"/>
    <s v="NSN Database"/>
    <s v="Included 2022. "/>
    <m/>
    <m/>
    <s v="1 - Task will support the delivery of one or more strategic objectives and/or operational objectives"/>
    <x v="2"/>
    <s v="Resources in place"/>
    <s v="Medium risk to achievement of strategic objective"/>
    <m/>
    <s v="Annual updates"/>
    <s v="NSN"/>
    <s v="NSN Members, Secretariat "/>
    <n v="2020"/>
    <s v="2020– Start_x000a_Annual contributions from NSN members_x000a_Consideration of assessment reports from the Secretariat every X years"/>
  </r>
  <r>
    <x v="0"/>
    <x v="1"/>
    <x v="3"/>
    <m/>
    <x v="15"/>
    <s v="Monitoring biological effects of the chemical contaminants "/>
    <s v="Started in 2022. The work is ongoing. Experts are meeting regularly, and a space on Teams was created to exchange documents.  SGEFF suggested revision of existing biomarkers and bioassay protocols, current sentinel species, sampling recommendations and other new developments, e.g. effect-cases methods and effect-directed analysis for monitoring. "/>
    <n v="1"/>
    <n v="2"/>
    <s v="2 - Task will have a significant impact on one or more operational objectives"/>
    <x v="1"/>
    <s v="Resources in place"/>
    <s v="Low risk to achievement of strategic objective"/>
    <m/>
    <s v="Guidelines for monitoring biological effects of the chemical contaminants based on the OSPAR Hazardous substances and HELCOM EN- Hazardous substances monitoring objectives, covering the general effects and specific biological effects based on biological mechanisms and physiological functions analysed in the event of a diffuse or specific chemical contamination"/>
    <s v="HASEC"/>
    <s v=" Ketil Hylland (Norway) and Kari Lehtonen (Finland)"/>
    <n v="2022"/>
    <s v="The workplan will follow a stepwise approach, reporting the progress of the work to the relevant WGs and EGs in 2022-2024/2025. _x000a_Step 1: To review and list (update) a “core set” of relevant parameters;_x000a_Step 2: To update the sampling strategy; _x000a_Step 3: To optimize the current integrated biological effects approaches in use and to propose new ones;  Step 4: To review the current spatiotemporal assessment procedures in each country and to elaborate these according to different monitoring scenarios _x000a_Step 5: To consider a new quality assurance programme (after the BEQUALM) _x000a_Step 6: Finalising the new guidelines and their evaluation by the Regional Commissions "/>
  </r>
  <r>
    <x v="0"/>
    <x v="1"/>
    <x v="4"/>
    <m/>
    <x v="16"/>
    <s v="Review of Harmonised Mandatory Control System "/>
    <n v="2023"/>
    <n v="1"/>
    <n v="2"/>
    <s v="1 - Task will support the delivery of one or more strategic objectives and/or operational objectives"/>
    <x v="1"/>
    <s v="Resources in place"/>
    <s v="Low risk to achievement of strategic objective"/>
    <m/>
    <s v="Review of OSPAR Decision 2000/2 (as amended by OSPAR Decision 2005/1) and all underpinning Recommendations and Agreements"/>
    <s v="OIC"/>
    <s v="ICG REACH led by Mikael Palme Maliknovsky (DK) and Pim Wassenaar (NL)"/>
    <n v="2021"/>
    <n v="2026"/>
  </r>
  <r>
    <x v="0"/>
    <x v="2"/>
    <x v="5"/>
    <m/>
    <x v="17"/>
    <s v="Discharges from new technologies and applications"/>
    <s v="Annual update from Contracting Parties (2023)"/>
    <m/>
    <m/>
    <s v="1 - Task will support the delivery of one or more strategic objectives and/or operational objectives"/>
    <x v="1"/>
    <s v="Resources in place"/>
    <s v="Low risk to achievement of strategic objective"/>
    <m/>
    <s v="Identify any new technology/applications_x000a_Collect and evaluate relevant discharge data for any new technology/applications identified_x000a_Update discharge agreements for the nuclear and non-nuclear sector, if necessary."/>
    <s v="RSC"/>
    <s v="Secretariat &amp; RSC"/>
    <n v="2020"/>
    <s v="Ongoing process linked with the update of the discharge agreement 2013-10"/>
  </r>
  <r>
    <x v="0"/>
    <x v="2"/>
    <x v="5"/>
    <m/>
    <x v="18"/>
    <s v="Tritium BAT and abatement techniques"/>
    <s v="Agreed specification for review of tritium abatement technologies (2023)"/>
    <n v="1"/>
    <n v="2"/>
    <s v="1 - Task will support the delivery of one or more strategic objectives and/or operational objectives"/>
    <x v="1"/>
    <s v="Resources in place"/>
    <s v="Low risk to achievement of strategic objective"/>
    <m/>
    <s v="Possible assessment of tritium discharges in future Periodic Evaluations"/>
    <s v="RSC"/>
    <s v="Andrew Pynn (United Kingdom) with the support of Coralie Nyffenegger/Helene Caplin (France) and Anki Hagg (Sweden)"/>
    <n v="2022"/>
    <n v="2028"/>
  </r>
  <r>
    <x v="0"/>
    <x v="2"/>
    <x v="5"/>
    <m/>
    <x v="19"/>
    <s v="BAT in the nuclear sector"/>
    <s v="Following the timetable under the 8th round of reporting of OSPAR Recommendation 2018/01 (2023)"/>
    <n v="4"/>
    <n v="2"/>
    <s v="4 - Task will have a critical impact on one or more strategic objectives and fully implement one or more operational objectives"/>
    <x v="1"/>
    <s v="Resources in place"/>
    <s v="Low risk to achievement of strategic objective"/>
    <m/>
    <s v="Implementation report from Contracting Parties every six years; Overview of national statements on the 8th round of reporting on the implementation of BAT"/>
    <s v="RSC"/>
    <s v="Secretariat &amp; RSC"/>
    <n v="2020"/>
    <n v="2030"/>
  </r>
  <r>
    <x v="0"/>
    <x v="2"/>
    <x v="5"/>
    <m/>
    <x v="20"/>
    <s v="BAT in the non-nuclear sector."/>
    <s v="Collaboration with other relevant subject matter groups (2023)"/>
    <m/>
    <m/>
    <s v="1 - Task will support the delivery of one or more strategic objectives and/or operational objectives"/>
    <x v="1"/>
    <s v="Resources in place"/>
    <s v="Low risk to achievement of strategic objective"/>
    <m/>
    <s v="Report on the appropriateness and possibility of applying BAT to discharges of radioactive substances from the non-nuclear sector and if so, the development of an OSPAR measure"/>
    <s v="RSC"/>
    <s v="Tanya Helena Hevrøy (Norway) with the support of the ICG OIC-RSC and non-nuclear EAP"/>
    <n v="2022"/>
    <s v="2022 Start_x000a_2028 End"/>
  </r>
  <r>
    <x v="0"/>
    <x v="2"/>
    <x v="5"/>
    <m/>
    <x v="21"/>
    <s v="Discharge data from nuclear and non-nuclear sectors"/>
    <s v="Discharges data annual reporting in place (2023)"/>
    <n v="4"/>
    <n v="2"/>
    <s v="4 - Task will have a critical impact on one or more strategic objectives and fully implement one or more operational objectives"/>
    <x v="1"/>
    <s v="Resources in place"/>
    <s v="Low risk to achievement of strategic objective"/>
    <m/>
    <s v="Annual report and assessment of liquid discharges from the nuclear sector; Annual report and assessment of discharges of radionuclides from the non-nuclear sector; Periodic Evaluations"/>
    <s v="RSC"/>
    <s v="RSC Expert Assessment Panel (EAP): Co-Convenors for Nuclear data- Andrew Pynn (United Kingdom) and ), Nicolas Baglan and Coralie Nyffenegger (France) &amp; Convenor for Non- nuclear data-- Tanya Helena Hevrøy (Norway) and Hélène Caplin (France)"/>
    <n v="2020"/>
    <n v="2030"/>
  </r>
  <r>
    <x v="0"/>
    <x v="2"/>
    <x v="5"/>
    <m/>
    <x v="22"/>
    <s v="Assessment of discharges"/>
    <s v="Progress made by ICG-RAM (2023)"/>
    <m/>
    <m/>
    <s v="4 - Task will have a critical impact on one or more strategic objectives and fully implement one or more operational objectives"/>
    <x v="1"/>
    <s v="Resources in place"/>
    <s v="Low risk to achievement of strategic objective"/>
    <m/>
    <s v="Periodic Evaluations"/>
    <s v="RSC"/>
    <s v="ICG RAM co-convened by France and the United Kingdom"/>
    <n v="2022"/>
    <s v="1. Agree on assessments required their purpose and broad approach (e.g. trends, frequency of assessments, indicator radionuclides) to report options and progress to RSC 2023. _x000a_2. Undertake agreed Terms of Reference through an ICG._x000a_3. Publish an Agreement on assessment methodologies (2024)._x000a_4. Undertake a review of the discharge reporting agreement and update if appropriate._x000a_5. Delivery of assessments to agreed frequency, including periodic evaluation if necessary (2027??)."/>
  </r>
  <r>
    <x v="0"/>
    <x v="2"/>
    <x v="6"/>
    <m/>
    <x v="23"/>
    <s v="Environmental concentration data"/>
    <s v="Environmental concentrations data annual reporting in place (2023)"/>
    <n v="4"/>
    <n v="2"/>
    <s v="4 - Task will have a critical impact on one or more strategic objectives and fully implement one or more operational objectives"/>
    <x v="1"/>
    <s v="Resources in place"/>
    <s v="Low risk to achievement of strategic objective"/>
    <m/>
    <s v="Periodic Evaluations"/>
    <s v="RSC"/>
    <s v="RSC Expert Assessment Panel (EAP) for environmental concentrations convened by Alastair Dewar  (UK)"/>
    <n v="2020"/>
    <n v="2030"/>
  </r>
  <r>
    <x v="0"/>
    <x v="2"/>
    <x v="6"/>
    <m/>
    <x v="24"/>
    <s v="Assessment of environmental concentrations"/>
    <s v="Progress made by ICG-RAM (2023)"/>
    <m/>
    <m/>
    <s v="4 - Task will have a critical impact on one or more strategic objectives and fully implement one or more operational objectives"/>
    <x v="1"/>
    <s v="Resources in place"/>
    <s v="Low risk to achievement of strategic objective"/>
    <m/>
    <s v="Periodic Evaluations_x000a_Agreement on assessment methodologies"/>
    <s v="RSC"/>
    <s v="ICG RAM co-convened by France and the United Kingdom"/>
    <n v="2022"/>
    <s v="1. Agree on assessments required their purpose and broad approach (e.g. close to zero, near background, trends, frequency of assessments, indicator radionuclides, and media) to report options and progress to RSC 2023. _x000a_2. Undertake agreed Terms of Reference through an ICG._x000a_3. Publish an Agreement on assessment methodologies (2024)._x000a_4. Undertake a review of the monitoring programme and update if appropriate._x000a_5. Delivery of assessments to agreed frequency, including periodic evaluation if necessary (2027??)."/>
  </r>
  <r>
    <x v="0"/>
    <x v="2"/>
    <x v="7"/>
    <m/>
    <x v="25"/>
    <s v="Historical dumping sites and historical losses"/>
    <s v="Projects/campaigns ongoing in France (and portugal) (2023)"/>
    <n v="1"/>
    <n v="2"/>
    <s v="1 - Task will support the delivery of one or more strategic objectives and/or operational objectives"/>
    <x v="1"/>
    <s v="Resources in place"/>
    <s v="Low risk to achievement of strategic objective"/>
    <m/>
    <s v="Updated information on historical dumping sites and historical losses"/>
    <s v="RSC"/>
    <s v="RSC Contracting Parties"/>
    <n v="2022"/>
    <s v="Start date 2022_x000a_Annual updates from Contracting Parties_x000a_Identify and apply for funding opportunities"/>
  </r>
  <r>
    <x v="0"/>
    <x v="2"/>
    <x v="8"/>
    <m/>
    <x v="26"/>
    <s v="Review of OSPAR Agreements"/>
    <s v="Timeline agreed (2023)"/>
    <n v="4"/>
    <n v="2"/>
    <s v="4 - Task will have a critical impact on one or more strategic objectives and fully implement one or more operational objectives"/>
    <x v="1"/>
    <s v="Resources in place"/>
    <s v="Low risk to achievement of strategic objective"/>
    <m/>
    <s v="Updated Agreements as necessary"/>
    <s v="RSC"/>
    <s v="Carol Robinson (Norway)"/>
    <n v="2023"/>
    <s v="Start date 2023 (Sec to propose a timetable for the review of all Agreements)_x000a_Deadline 2028"/>
  </r>
  <r>
    <x v="0"/>
    <x v="3"/>
    <x v="9"/>
    <m/>
    <x v="27"/>
    <s v="RAP1 dissemination of results"/>
    <s v="All finalised RAP-ML 1 outputs have been published on the OSPAR website. Completion of dissemination work is to be presented at EIHA 2022"/>
    <e v="#N/A"/>
    <n v="1"/>
    <m/>
    <x v="0"/>
    <s v="Resources in place"/>
    <s v="Task completed"/>
    <m/>
    <s v="Publication of final RAP ML outputs; upgraded web site presentation; communication pack"/>
    <s v="EIHA"/>
    <s v="Lucy Ritchie (Secretariat)"/>
    <n v="2020"/>
    <d v="2022-04-01T00:00:00"/>
  </r>
  <r>
    <x v="0"/>
    <x v="3"/>
    <x v="9"/>
    <m/>
    <x v="28"/>
    <s v="Agree updated RAPML by 2022"/>
    <s v="RAP2 ML adopted by OSPAR 2022 [2023]"/>
    <n v="1"/>
    <s v="N/A"/>
    <s v="1 - Task will support the delivery of one or more strategic objectives and/or operational objectives"/>
    <x v="0"/>
    <s v="Resources in place"/>
    <s v="Task completed"/>
    <m/>
    <s v="OSPAR Regional Action Plan on marine litter 2"/>
    <s v="EIHA"/>
    <s v="Mareike Eferling (NL), Stefanie Werner (DE), Senne Aertbelien (BE)"/>
    <n v="2020"/>
    <d v="2022-04-01T00:00:00"/>
  </r>
  <r>
    <x v="0"/>
    <x v="3"/>
    <x v="9"/>
    <m/>
    <x v="29"/>
    <s v="Prevent the release of bio-carriers to the marine and riverine environment"/>
    <s v="Two lines of action: development of Industry Guidelines for safe management of bio-carriers and assessment of alternative materials. Draft industry guidelines (prepared by Surfriders for Nordic Council) have been submitted to ICG ML (1) 2023 for comment including discussion of next steps (development of background document and ospar guidelines; EIHA 2024). Assessment of alternative materials will start in 2023. [2023]"/>
    <n v="1"/>
    <n v="2"/>
    <s v="1 - Task will support the delivery of one or more strategic objectives and/or operational objectives"/>
    <x v="1"/>
    <s v="Resources in place"/>
    <s v="Low risk to achievement of strategic objective"/>
    <m/>
    <s v="Two OSPAR briefs on the problem and available management measures (one directed at industry, one directed at policymakers).  _x000a_Awareness about the problem and available solutions among industry and policymakers.  _x000a_If appropriate, develop OSPAR Recommendation. "/>
    <s v="EIHA"/>
    <s v="Benedicte Jenot (Fr), Helen Klimt (SE)"/>
    <n v="2022"/>
    <s v="2023: OSPAR will issue two briefs, one for the industry and one for policy makers/authorities to raise awareness about the problem and possible solutions. If resources are available, the briefs can be complemented with more accessible awareness raising material, such as a short film. _x000a_2023: Investigate alternative materials for bio-carriers that are less harmful if they end up in the environment. _x000a_2024, if appropriate: OSPAR will develop a recommendation so that CP will report on the actions implemented and their efficiency. "/>
  </r>
  <r>
    <x v="0"/>
    <x v="3"/>
    <x v="9"/>
    <m/>
    <x v="30"/>
    <s v="Reduce macro litter losses in wastewater treatment systems "/>
    <s v="OSPAR action dependent on French national project, which is expected to meet its first delivery milestone in 2023 with a report of projects / experiments carried out by CPs to retrieve macro litter in wastewater networks (including sewage discharges form storm overflows). Once report available, information will be requested from ICG-ML on devices tried in CPs networks. [2023]"/>
    <n v="1"/>
    <m/>
    <s v="1 - Task will support the delivery of one or more strategic objectives and/or operational objectives"/>
    <x v="1"/>
    <s v="Resources in place"/>
    <s v="Low risk to achievement of strategic objective"/>
    <m/>
    <s v="Evaluation report on pilot projects and best practice guidelines  "/>
    <s v="EIHA"/>
    <s v="Benedicte Jenot (Fr)"/>
    <n v="2023"/>
    <s v="2023 to 2025: Report of project/experiments carried out by Cps to retrieve macro litter in wastewater networks (including sewage discharges from storm overflows) _x000a_2024: share data and cost-efficiency analyses for each device put in place _x000a_2025: draw c2023onclusions based on these experiments and their results to share among contracting parties and encourage them to take on or develop the use of these devices/techniques accordingly"/>
  </r>
  <r>
    <x v="0"/>
    <x v="3"/>
    <x v="9"/>
    <m/>
    <x v="31"/>
    <s v="Prevent of inputs of microplastics from selected land-based sources into the marine environment"/>
    <s v="ECHA proposal relating to incidental releases has been published and is being discussed amongst Member States. Briefing note on OSPAR’s microplastic work prepared and distributed through BaseCamp to inform Contracting Parties that are Member States. Await final REACH legislation first? Use ICG ML (1) 2023 meeting to discuss the next step (gap analysis to see where OSPAR still can add value including need to organise a workshop?) [2023]"/>
    <m/>
    <m/>
    <s v="2 - Task will have a significant impact on one or more operational objectives"/>
    <x v="1"/>
    <s v="Resources to be identified"/>
    <s v="Medium risk to achievement of strategic objective"/>
    <m/>
    <s v="Background document on identified sources and main solutions available  _x000a_An OSPAR measure/or OSPAR measures "/>
    <s v="EIHA"/>
    <s v="Stefanie Werner (DE)"/>
    <n v="2022"/>
    <s v="2022: Translation of Issue Paper of Berlin Workshop Series on MP_x000a_2022/23 Assessment of land-based sources of microplastics, _x000a_2022/23: exchange of key findings on microplastic sources, pathways, emissions, impacts and solutions, _x000a_2024: finalise list of sources where OSPAR could develop coordinated measures _x000a_2026: adopt measures to prevent and reduce further microplastic inputs, including regional strategy _x000a_2026-28: Evaluate new/emerging sources to be addressed and tackled  _x000a_2022-2030 contribute to the consultation and legislative process within REACH, the upcoming proposal on unintentionally released microplastics and any other relevant EU initiatives"/>
  </r>
  <r>
    <x v="0"/>
    <x v="3"/>
    <x v="9"/>
    <m/>
    <x v="32"/>
    <s v="Reduce microplastic contamination from artificial grass "/>
    <s v="Background document drafted and presented to ICG-ML(1) 2023 where the direction of OSPAR work was considered in view of REACH work on artificial grass granular infill. ICG ML agreed to keep pursuing this action, complementing the EU Action and work on measures. The wider task group would meet to make a plan and a timeline [2023]"/>
    <m/>
    <m/>
    <s v="1 - Task will support the delivery of one or more strategic objectives and/or operational objectives"/>
    <x v="1"/>
    <s v="Resources in place"/>
    <s v="Low risk to achievement of strategic objective"/>
    <m/>
    <s v="Possible OSPAR Recommendation _x000a__x000a_Guidance document for use by Contracting Parties and their stakeholders to reduce microplastic pollution from artificial grass"/>
    <s v="EIHA"/>
    <s v="Arabelle Bentley (KIMO), Isobel Shears/Morag Campbell (UK)"/>
    <n v="2022"/>
    <s v="End 2022:   Background Document completed _x000a_Spring 2023:  Information exchange events _x000a_Autumn 2023:  Guidance Document completed _x000a_Spring 2024:  ICG-ML to consider study report and next steps with potential to take an OSPAR recommendation forward _x000a_Adopt OSPAR measure in 2024"/>
  </r>
  <r>
    <x v="0"/>
    <x v="3"/>
    <x v="9"/>
    <m/>
    <x v="33"/>
    <s v="Harmonise practices related to the provision and use of Port Reception Facilities "/>
    <s v="Based on key elements of the new PRF Directive and approved RAP2 task template, an overview has been made by the lead of possible topics that could benefit from OSPAR wide harmonisation. This overview will be included in a work plan that will be discussed with the other task team members start of 2023. Spring 2023 will be used for an exchange of information and agreement on scope and methodology [2023]"/>
    <m/>
    <m/>
    <s v="1 - Task will support the delivery of one or more strategic objectives and/or operational objectives"/>
    <x v="2"/>
    <s v="Resources to be identified"/>
    <s v="Medium risk to achievement of strategic objective"/>
    <m/>
    <s v="Inventory of good practices for the provision and use of PRF in fishing and recreational ports;_x000a_Recommendations for a more harmonized approach for the provision and use of PRF within the OSPAR area;_x000a_Guidance document on good practices related to the on-board management and facilities for collection of waste fishing gear to support progression towards a circular lifecycle for fishing gear "/>
    <s v="EIHA"/>
    <s v="Peter van den Dries (Be)"/>
    <n v="2022"/>
    <s v="Autumn 2022: Exchange of information and agreement on scope and methodology. _x000a_Spring 2023: First draft of inventory of good PRF and waste management practices + proposals regarding need for further action._x000a_Spring 2024: Inventory of good PRF and waste management practices + proposals for further actions finalised ._x000a_Autumn 2024 (preliminary completion date):  agreement within ICGML on good practices + initiating further actions, including new timeline "/>
  </r>
  <r>
    <x v="0"/>
    <x v="3"/>
    <x v="9"/>
    <m/>
    <x v="34"/>
    <s v="Manage end-of-life recreational vessels"/>
    <s v="UK finances a contractor to expand Scottish research to the UK/OSPAR region. Tender has been commissioned to the same consultant as for the EPR/fishing gear study. Delivery date: end of March 2023. workshop 23 February 2023 to discuss draft results. [2023]"/>
    <m/>
    <m/>
    <s v="1 - Task will support the delivery of one or more strategic objectives and/or operational objectives"/>
    <x v="1"/>
    <s v="Resources in place"/>
    <s v="Low risk to achievement of strategic objective"/>
    <m/>
    <s v="EOL Recreational vessel inventory methodology;_x000a_EOL Recreational vessel waste management guidance;_x000a_EOL Recreational Vessel OSPAR inventory;_x000a_(Future measures based on project outputs and relevant EC policy developments) "/>
    <s v="EIHA"/>
    <s v="Morag Campbell (UK)"/>
    <n v="2022"/>
    <s v="Summer 2023: Inventory methodology and waste management guidance finalised; Autumn 2024 (end point of task):  OSPAR region inventory finalised and published. "/>
  </r>
  <r>
    <x v="0"/>
    <x v="3"/>
    <x v="9"/>
    <m/>
    <x v="35"/>
    <s v="Prevent microplastic pollution resulting from plastic pellet, powder and flake loss"/>
    <s v="Two lines of action: a) certification scheme: close to getting what OSPAR wants, and follows the line in REACH proposal; Operation Clean Sweep Certification Scheme in operation in January 2023; first reporting on Pellets Recommendation due for EIHA 2023; b) clean up guidance: work in progress by French consultant. EIHA 2023 will be informed on how alignment Recommendation with OCS scheme and on what OSPAR will/should do next.  [2023]"/>
    <m/>
    <m/>
    <s v="1 - Task will support the delivery of one or more strategic objectives and/or operational objectives"/>
    <x v="1"/>
    <s v="Resources in place"/>
    <s v="Low risk to achievement of strategic objective"/>
    <m/>
    <s v="A report which reviews the final plastics industry international pellet loss prevention certification scheme design and its alignment with OSPAR requirements.  _x000a_A guidance document to support contracting parties in the management and handling of pellet loss clean-ups. _x000a_"/>
    <s v="EIHA"/>
    <s v="Morag Campbell (UK), Nina Lange (Nl)"/>
    <n v="2022"/>
    <s v="Summer 2023*:  Review document on pellet loss prevention and management measures.  Autumn 2023:  Guidance document finalised and published  _x000a_End 2023 - End of Action, potentially new action developed depending on conclusions/recommendations of review document "/>
  </r>
  <r>
    <x v="0"/>
    <x v="3"/>
    <x v="9"/>
    <m/>
    <x v="36"/>
    <s v="Understand the location of litter accumulations "/>
    <s v="work has progressed through Clean Atlantic project that finishes end of June 2023. Results for Action expected September 2023 [2023]"/>
    <m/>
    <m/>
    <s v="1 - Task will support the delivery of one or more strategic objectives and/or operational objectives"/>
    <x v="1"/>
    <s v="Resources in place"/>
    <s v="Low risk to achievement of strategic objective"/>
    <m/>
    <s v="Document on state of the art of the knowledge about marine litter pathways and hotspots  _x000a_Improved Marine Litter Transport tool  _x000a_Maps of accumulation areas  _x000a_User friendly interactive web platform. _x000a_Document on opportunities for future data collection and monitoring improvement"/>
    <s v="EIHA"/>
    <s v="Sandra Moutinho (PO) Jesus Gago (ES)"/>
    <n v="2022"/>
    <s v="End date: 2023 _x000a__x000a_Milestones: _x000a_Upgrading of the Marine Litter Transport Tool. _x000a_Creation of an interactive web platform _x000a_Delivery of maps of hotspots _x000a_Analysis of transboundary inputs.  _x000a_Analysis of level of uncertainty and ways forward to reduce it _x000a_Review of methods to simulate biofouling growth on debris surface and implications on marine litter behaviour. _x000a_Development of the equation to include the biofouling component in the Transport Tool. "/>
  </r>
  <r>
    <x v="0"/>
    <x v="3"/>
    <x v="9"/>
    <m/>
    <x v="37"/>
    <s v="Programme management plan for the implementation of the OSPAR Regional action plan for marine litter "/>
    <s v="Initial progress was reviewed at iCG-ML(1) 23; programme management plan has been developed, fully aligned with NEAES IP [2023]"/>
    <m/>
    <m/>
    <s v="4 - Task will have a critical impact on one or more strategic objectives and fully implement one or more operational objectives"/>
    <x v="1"/>
    <s v="Resources in place"/>
    <s v="Low risk to achievement of strategic objective"/>
    <m/>
    <s v="Adoption of programme management plan and subsequent updating (feeding into NEAES Implementation Plan).  _x000a_Review progress of implementation _x000a_Final evaluation report "/>
    <s v="EIHA"/>
    <s v="ICG-ML co-convenors"/>
    <n v="2022"/>
    <s v="2024: interim report of the implementation of the RAP-ML, which will provide input for the NEAES 2025 review.   _x000a__x000a_2029: Evaluation report "/>
  </r>
  <r>
    <x v="0"/>
    <x v="3"/>
    <x v="10"/>
    <m/>
    <x v="38"/>
    <s v="Improve evidence base on harm in relation to marine litter"/>
    <m/>
    <n v="1"/>
    <n v="1"/>
    <s v="1 - Task will support the delivery of one or more strategic objectives and/or operational objectives"/>
    <x v="0"/>
    <s v="Resources in place"/>
    <s v="Task completed"/>
    <m/>
    <s v="Dedicated chapter on harm caused by marine litter in OSR 2023; identification of priority RAP actions based on evidence of harm"/>
    <s v="EIHA"/>
    <s v="Stefanie Werner (DE)"/>
    <n v="2020"/>
    <n v="2023"/>
  </r>
  <r>
    <x v="0"/>
    <x v="3"/>
    <x v="10"/>
    <m/>
    <x v="39"/>
    <s v="Bridge the gap between monitoring and policy "/>
    <s v="Initial steps agreed at ICG-ML (1) 2022 &amp; updated in the Action sharepoint folder; Indicator leads to review the TTs and ID where monitoring can support each action; Progress reported  to ICG-ML (1) 2023. [2023]"/>
    <m/>
    <m/>
    <s v="1 - Task will support the delivery of one or more strategic objectives and/or operational objectives"/>
    <x v="1"/>
    <s v="Resources to be identified"/>
    <s v="Medium risk to achievement of strategic objective"/>
    <m/>
    <s v="RAP implementation spreadsheet.   _x000a_Monitoring and policy leads support group. _x000a_Review of assessment key findings and RAP to ensure evidence is informing.  Gap analysis of opportunities for future actions using thematic assessment. _x000a_Potential section in RAP with focused ‘strengthening monitoring and evidence ‘ actions added for future revisions of the RAP "/>
    <s v="EIHA"/>
    <s v="Josie Russell (UK)"/>
    <n v="2022"/>
    <s v="Throughout RAP lifetime"/>
  </r>
  <r>
    <x v="0"/>
    <x v="3"/>
    <x v="11"/>
    <m/>
    <x v="40"/>
    <s v="Reduce the impact of expanded polystyrene and extruded polystyrene (EPS / XPS) in the marine environment – development of OSPAR products"/>
    <s v="As the OceanWise project reached its final semester, the project team is currently developing the list of recommendations regarding the adoption of policies and best practices for the industry and society to reduce the impact of expanded and extruded polystryrene products (EPS and XPS). These will be the basis for the design of OSPAR products on this topic [2023]"/>
    <n v="2"/>
    <n v="3"/>
    <s v="2 - Task will have a significant impact on one or more operational objectives"/>
    <x v="2"/>
    <s v="Resources in place"/>
    <s v="Medium risk to achievement of strategic objective"/>
    <m/>
    <s v="OSPAR background document; OSPAR measures"/>
    <s v="EIHA"/>
    <s v="Sandra Moutinho (PO)"/>
    <n v="2020"/>
    <s v="2022: OceanWise will produce final set of solutions; 2022: Development of OSPAR background document;_x000a_2022: Presentation of circular economy indicators and practical tool _x000a_2023: Proposal for adoption at ICG-ML and then EIHA of specific OSPAR recommendations related to policies on the management of certain plastics&quot;"/>
  </r>
  <r>
    <x v="0"/>
    <x v="3"/>
    <x v="11"/>
    <m/>
    <x v="41"/>
    <s v="Prevent and reduce plastic waste by coastal municipalities and cities"/>
    <s v="English translations of German guidances (on best practice examples and on legal options for municipalities) completed.   Next steps discussed at ICG ML (1) 2023: where can OSPAR add value and how to reach out to municipalities (e.g. through  KIMO) [2023]"/>
    <m/>
    <m/>
    <s v="1 - Task will support the delivery of one or more strategic objectives and/or operational objectives"/>
    <x v="1"/>
    <s v="Resources to be identified"/>
    <s v="Medium risk to achievement of strategic objective"/>
    <m/>
    <s v=" Develop guidelines, pilot projects, networks and Action Plans with municipalities and cities"/>
    <s v="EIHA"/>
    <s v="Stefanie Werner (DE)"/>
    <n v="2022"/>
    <s v="2026 end date; 2022 - Compile available info/guidelines/Action Plans. _x000a_- 2022-2024 - networking with municipalities and cities  _x000a_-2024-5 Provide guidelines on BP in waste prevention and management and on legal options _x000a_- 2024-2026 Start further pilot projects based on the best practices "/>
  </r>
  <r>
    <x v="0"/>
    <x v="3"/>
    <x v="11"/>
    <m/>
    <x v="42"/>
    <s v="Define measures and strategies for the phasing out or restriction of use of single use plastics prone to become marine litter in complement to the EU SUP Directive. "/>
    <s v="Initial analysis of gaps in the SUP Directive is underway using data from SAR and the OSPAR Beach litter database. Task group plugged in to work in HELCOM on balloons and shotgun wads. Task group will meet again in January 2023. Working towards draft document for ICG ML (2) 2023. [2023]"/>
    <m/>
    <m/>
    <s v="2 - Task will have a significant impact on one or more operational objectives"/>
    <x v="1"/>
    <s v="Resources in place"/>
    <s v="Low risk to achievement of strategic objective"/>
    <m/>
    <s v="Development of a GAP analysis on what items/topics SUP-D does not cover (beyond the top 10) and solutions and corresponding alternatives to either phase-out or reduce the items, _x000a_Sharing of national strategies to implement these solutions, _x000a_Process defined to support the EC in revising the EU directive according to GAP analysis. "/>
    <s v="EIHA"/>
    <s v="Benedicte Jenot (Fr), Frederique Mongodin (SAR)"/>
    <n v="2022"/>
    <s v="2023: GAP analysis _x000a_2024: identify solutions at the national and local level _x000a_2024: Share national strategies to implement these solutions, _x000a_2024:  share experience and details on national strategy on the implementation of the SUP Directive _x000a_Informing the revision process of the EU directive in 2026 to add items / restriction of use according to GAP analysis "/>
  </r>
  <r>
    <x v="0"/>
    <x v="3"/>
    <x v="12"/>
    <m/>
    <x v="43"/>
    <m/>
    <m/>
    <e v="#N/A"/>
    <e v="#N/A"/>
    <m/>
    <x v="3"/>
    <m/>
    <e v="#N/A"/>
    <m/>
    <m/>
    <m/>
    <m/>
    <m/>
    <m/>
  </r>
  <r>
    <x v="0"/>
    <x v="3"/>
    <x v="13"/>
    <m/>
    <x v="44"/>
    <s v="Plastic materials in the marine environment "/>
    <n v="2023"/>
    <n v="1"/>
    <n v="3"/>
    <s v="1 - Task will support the delivery of one or more strategic objectives and/or operational objectives"/>
    <x v="2"/>
    <s v="Resources in place"/>
    <s v="Medium risk to achievement of strategic objective"/>
    <m/>
    <s v="Report on sources of plastic materials in the marine environment from offshore oil and gas activities, extent of its use and suitable alternatives._x000a_OIC to agree a measure for the phase out of the placement of plastic materials in the marine environment. "/>
    <s v="OIC"/>
    <s v="Mark Shields (mark.shields@beis.gov.uk) from OPRED (UK)"/>
    <n v="2022"/>
    <s v="1. Start date 2022_x000a_2. Identify sources of plastic materials in the marine environment from offshore oil and gas activities by 2023. _x000a_3. Assess the extent of use of plastic materials and proposals for reduction by 2024_x000a_4. By 2025 develop measures to phasing out the placement of plastic materials. "/>
  </r>
  <r>
    <x v="0"/>
    <x v="3"/>
    <x v="14"/>
    <m/>
    <x v="45"/>
    <s v="Plastic substances contained in offshore chemicals "/>
    <n v="2023"/>
    <n v="1"/>
    <n v="2"/>
    <s v="1 - Task will support the delivery of one or more strategic objectives and/or operational objectives"/>
    <x v="1"/>
    <s v="Resources in place"/>
    <s v="Low risk to achievement of strategic objective"/>
    <m/>
    <s v="Annual Expert Assessment Panel report_x000a_Report on extent of its use and discharge of plastic substances, including, microplastics, contained in offshore chemicals."/>
    <s v="OIC"/>
    <s v="Mark Shields (mark.shields@beis.gov.uk) from OPRED (UK)"/>
    <n v="2020"/>
    <s v="1. Start date 2020_x000a_2. 2022 – Amendment to OSPAR Recommendation 2017/01 – HOCNF form to capture substance level data_x000a_3. 2023 – Agree on a common approach to reporting of microplastics for consistency between Contracting Parties_x000a_4. 2025, 2026, 2027 - annual Expert Assessment Panel report  _x000a_5. Analyse the extent of the use and discharge of plastic substances, including, microplastics, contained in offshore chemicals by 2027_x000a_6. By 2027 develop measures to phase out plastic substances, including, microplastics, contained in offshore chemicals "/>
  </r>
  <r>
    <x v="0"/>
    <x v="3"/>
    <x v="15"/>
    <m/>
    <x v="46"/>
    <s v="Monitor, prevent and reduce riverine inputs of macro litter to the marine environment and share knowledge on micro litter monitoring in rivers "/>
    <s v="Preparation of scoping document underway, looking at best available techniques for riverine monitoring. Outline has been discussed at ICG-ML(1) 2023. Document planned to be discussed at ICG ML (2) 2023. Joint RSC Workshop foreseen for 2024. [2023]"/>
    <n v="2"/>
    <n v="2"/>
    <s v="2 - Task will have a significant impact on one or more operational objectives"/>
    <x v="1"/>
    <s v="Resources in place"/>
    <s v="Low risk to achievement of strategic objective"/>
    <m/>
    <s v="Development and implementation of a methodology to measure riverine inputs of macro litter compare  and map pollution over time. Ensure cooperation between contracting parties to monitor riverine inputs and share data._x000a_Report on best practices to prevent and clean-up riverine pollution._x000a_Adoption of an OSPAR Recommendation._x000a_Reliable and harmonized monitoring strategy for macro riverine litter._x000a__x000a_"/>
    <s v="EIHA"/>
    <s v="Senne Aertbelien (BE), Benedicte Jenot (Fr), Mareike Erfeling/Eric Copiuspeereboom (Nl)"/>
    <n v="2022"/>
    <s v="2024: Creation of a reliable and harmonized methodology; 2024: Engagement with the EU, River Basin Commissions; 2025: Development and sharing of best practices; 2026: if appropriate, adoption of an OSPAR Recommendation"/>
  </r>
  <r>
    <x v="0"/>
    <x v="3"/>
    <x v="16"/>
    <m/>
    <x v="47"/>
    <s v="Prevent, locate, retrieve and handle ALDFG "/>
    <s v="Small delay: Sweden published a call to tender for a consultant to conduct the gap analysis on the application of the FAO guidelines within the OSPAR maritime area (phase 1). No takers - Sweden will try again in 2023 with expanded scope. No lead yet identified for second phase [2023]"/>
    <n v="1"/>
    <n v="4"/>
    <s v="1 - Task will support the delivery of one or more strategic objectives and/or operational objectives"/>
    <x v="2"/>
    <s v="Resources to be identified"/>
    <s v="Medium risk to achievement of strategic objective"/>
    <m/>
    <s v="BEP/BAT compilation to tackle ALDFG;_x000a_Development of a platforms/ tools or scoping of existing platforms to report ALDFG;_x000a_Protocol for retrieval; _x000a_Joint research reports "/>
    <s v="EIHA"/>
    <s v="Lisa Bredahl-Nerdal (SE - phase 1)"/>
    <n v="2022"/>
    <s v="2022: Gap analysis; _x000a_2022/2023: Compilation of best practices (BEP) and technologies (BAT) _x000a_2022/2023:  review of existing approaches and tools to report ALDFG;  _x000a_2022/2023: Development/agreement of a protocol to retrieve ALDFG _x000a_2023-2026: Initiate/coordinate joint projects _x000a_2023-2026: Identify knowledge gaps _x000a_2023-2026: Improve understanding of ALDFG's economic impact "/>
  </r>
  <r>
    <x v="0"/>
    <x v="3"/>
    <x v="16"/>
    <m/>
    <x v="48"/>
    <s v="Promote practical solutions for reducing the impact of certain specific fishing related items, such as net cuttings and dolly rope. "/>
    <s v="Work is underway. Development of Scene setting document to inform Marine directors on the need of a ban on dolly rope. parallel work underway to deal with net cuttings [2023]"/>
    <m/>
    <m/>
    <s v="3 - Task will have a significant impact on one or more strategic objectives and/or fully implement one or more operational objectives"/>
    <x v="1"/>
    <s v="Resources in place"/>
    <s v="Low risk to achievement of strategic objective"/>
    <m/>
    <s v="OSPAR guidelines _x000a__x000a_-Strengthened monitoring and increased knowledge base._x000a_-Education for fishers guidelines and fishing for litter updated _x000a_-coordinated OSPAR behaviour change campaign _x000a_-OSPAR recommendation "/>
    <s v="EIHA"/>
    <s v="Senne Aertbelien (BE) Stefanie Werner (DE), Ewoud Kuin/Mareike Erfeling (NL), Arabelle Bentley (KIMO)"/>
    <n v="2022"/>
    <s v="2023 Create OSPAR guidelines t _x000a_2023-2024 Dolly rope, net cuttings  and other fishing related litter are incoorperated and mentioned in EPR schemes, and if feasible the CEN standard on circular fishing gear _x000a_2024 OSPAR recommendation _x000a_2024–2026 Update the fishing for litter and fishermen education recommendation  "/>
  </r>
  <r>
    <x v="0"/>
    <x v="3"/>
    <x v="16"/>
    <m/>
    <x v="49"/>
    <s v="Address recreational fishing as a source for marine litter"/>
    <s v="no detailed work plan yet [2023]"/>
    <m/>
    <m/>
    <s v="1 - Task will support the delivery of one or more strategic objectives and/or operational objectives"/>
    <x v="2"/>
    <s v="Resources to be identified"/>
    <s v="Medium risk to achievement of strategic objective"/>
    <m/>
    <s v="Report on impact of recreational fishing _x000a_- Recommendations for actions to be taken up by policy-makers _x000a_- Set of best practices for the sector–related industries _x000a_- Awareness raising products _x000a_- Evaluation of mitigation measures "/>
    <s v="EIHA"/>
    <s v="Sandra Moutinho (PO)"/>
    <n v="2022"/>
    <s v="Quantification of recreational fishing gear put on the market in OSPAR CPs Start 2022 and ends 2023 _x000a_2022-2023: Assessment of losses of recreational fishing gear _x000a_2022-2023: Assessment of (littered) waste from recreational activities _x000a_Suggest appropriate measures to prevent and reduce losses of fishing gear. Start 2024 end 2025 _x000a_Implement suggested measures, start 2026 _x000a_Evaluate the effect of implemented measures.  _x000a_End 2029  "/>
  </r>
  <r>
    <x v="0"/>
    <x v="3"/>
    <x v="16"/>
    <m/>
    <x v="50"/>
    <s v="Raise awareness and improve education in the fishing sector, including the strengthening of the OSPAR recommendations on Fishing for litter and on Sustainability Education Programmes for Fishers "/>
    <s v="NL first step (ICG-ML 1 2022) - Based on experience from ProSea foundation - translating an e-learning module on e-litter for OSPAR use (2022).  Meeting organised with ProSea to share experience and present the e-learning module in October 2022. Verbal update given at ICG ML (1) 2023. [2023]"/>
    <m/>
    <m/>
    <s v="1 - Task will support the delivery of one or more strategic objectives and/or operational objectives"/>
    <x v="1"/>
    <s v="Resources in place"/>
    <s v="Low risk to achievement of strategic objective"/>
    <m/>
    <s v="Update and strengthening of _x000a__x000a_1) OSPAR Recommendation 2016/01 on the reduction of marine litter through the implementation of fishing for litter initiatives _x000a__x000a_2) OSPAR Recommendation 2019/01 on the reduction of marine litter through the Implementation of Sustainability Education Programmes for Fishers  "/>
    <s v="EIHA"/>
    <s v="Ewoud Kuin/Mareike Erfeling (NL)"/>
    <n v="2022"/>
    <s v="2022-2024: monitor and where possible support the development of an EU standard  _x000a__x000a_2024-:2026 adopt updated recommendations (as appropriate)"/>
  </r>
  <r>
    <x v="0"/>
    <x v="3"/>
    <x v="16"/>
    <m/>
    <x v="51"/>
    <s v="Prevent and reduce marine litter from aquaculture "/>
    <s v="Project plan scoped out. Plan for 2 workshops (1 to engage key stakeholders and inform direction of study, 2nd to present results of study), and a scoping study. Issues with procurement have delayed progress [2023]"/>
    <m/>
    <m/>
    <s v="2 - Task will have a significant impact on one or more operational objectives"/>
    <x v="2"/>
    <s v="Resources to be identified"/>
    <s v="Medium risk to achievement of strategic objective"/>
    <m/>
    <s v="Information gathering_x000a__x000a_Sharing good practice:  Good practice framework for the prevention, monitoring and retrieval of marine litter from aquaculture sites and the decommissioning of aquaculture sites _x000a_ Supporting aquaculture management: OSPAR guidelines for the inclusion of marine litter prevention, monitoring and retrieval activities within licensing and permit requirements.  _x000a_OSPAR guidelines on the improvement of decommissioning protocol to reduce and prevent marine litter.  _x000a__x000a_If appropriate, OSPAR recommendation on the implementation of such guidelines for Contracting Parties to report against.  _x000a_Harmonisation with other end-of-life fishing gear policy_x000a_"/>
    <s v="EIHA"/>
    <s v="Isobel Shears/Morag Campbell (UK)"/>
    <n v="2022"/>
    <s v="Late 2023: Good practice framework published _x000a_Autumn 2024: CEN standard on Circularity and recyclability of fishing gear and aquaculture equipment published _x000a_Winter 2024: OSPAR develops recommendation/other measure                             January 2025: EPR for fishing and aquaculture gear implemented"/>
  </r>
  <r>
    <x v="1"/>
    <x v="4"/>
    <x v="17"/>
    <m/>
    <x v="52"/>
    <s v="Ecologically coherent MPA network"/>
    <s v="2023 - Progress made on updating the 2017 Workplan &amp; streamlining it with the NEAES task  _x000a_* Resources in place by NL, who has secured funding for a contractor to work on the pilot assessment as proof of concept for connectivity &amp; representativity. _x000a_* Task Group meeting in nov 2022, further TG-meetings planned for 2023. "/>
    <n v="1"/>
    <n v="2"/>
    <s v="1 - Task will support the delivery of one or more strategic objectives and/or operational objectives"/>
    <x v="1"/>
    <s v="Resources in place"/>
    <s v="Low risk to achievement of strategic objective"/>
    <s v="OSPAR 2021 first approved inclusion"/>
    <s v="Dependent of furhter method development. An assessment method to inform work to make the OSPAR network of MPAs ecocoherent (improving currently agreed criteria of the method and further development)"/>
    <s v="BDC"/>
    <s v="Netherlands (Sjaak Vonk)"/>
    <n v="2021"/>
    <n v="2030"/>
  </r>
  <r>
    <x v="1"/>
    <x v="4"/>
    <x v="17"/>
    <m/>
    <x v="53"/>
    <s v="NACES MPA Roadmap"/>
    <s v="2023 - Peer review and public consultation concluded as per the road map. ICG MPA (extra) incorporated relevant information in proforma and draft amended dec/rec, and forwarded to BDC."/>
    <n v="1"/>
    <m/>
    <s v="1 - Task will support the delivery of one or more strategic objectives and/or operational objectives"/>
    <x v="1"/>
    <s v="Resources in place"/>
    <s v="Low risk to achievement of strategic objective"/>
    <m/>
    <s v="updated NACES MPA nomination proforma and amending Dec and Rec"/>
    <s v="BDC"/>
    <s v="Germany (Janos Hennicke), Norway (Eirik Pettersen Drablos), EU (Michail Papadoyannakis, Alice Belin), Sweden (Richard Emmerson, Pia Nordling)"/>
    <n v="2021"/>
    <s v="OSPAR 2023"/>
  </r>
  <r>
    <x v="1"/>
    <x v="4"/>
    <x v="18"/>
    <m/>
    <x v="54"/>
    <s v="Identify barriers to MPA management"/>
    <s v="2023 - Task Group meeting held Feb 2023. Template revision proposed. Note progress will be dependent on BDC approving revised template. Work is underway. Members of TG  supporting UK."/>
    <n v="1"/>
    <n v="3"/>
    <s v="1 - Task will support the delivery of one or more strategic objectives and/or operational objectives"/>
    <x v="2"/>
    <s v="Resources in place"/>
    <s v="Medium risk to achievement of strategic objective"/>
    <m/>
    <s v="list of barriers and proposals for addressing them"/>
    <s v="BDC"/>
    <s v="UK (Laura Cornick)"/>
    <m/>
    <s v="BDC 2023 report on identified barriers. BDC 2024 report on steps taken to overcome barriers"/>
  </r>
  <r>
    <x v="1"/>
    <x v="4"/>
    <x v="19"/>
    <m/>
    <x v="55"/>
    <s v="Mechanism for EIA/SEA on plans/projects/programmes with the potential to impact on OSPAR MPAs in ABNJ."/>
    <s v="Options to be presented to EIHA 2023"/>
    <n v="3"/>
    <n v="3"/>
    <s v="3 - Task will have a significant impact on one or more strategic objectives and/or fully implement one or more operational objectives"/>
    <x v="1"/>
    <s v="Resources to be identified"/>
    <s v="Medium risk to achievement of strategic objective"/>
    <m/>
    <s v="Mechanism for EIA/SEA on plans/projects/programmes with the potential to  impact on MPAs in ABNJ"/>
    <s v="EIHA"/>
    <s v="Steven Vandenborre (Be)"/>
    <n v="2022"/>
    <s v="EIHA Spring 2023: evaluation of the mechanism options and advise to HOD, on the basis of the proposal by the Task lead;  EIHA Autumn 2023 and Spring 2024: further contribution by EIHA to the development of the mechanism"/>
  </r>
  <r>
    <x v="1"/>
    <x v="4"/>
    <x v="20"/>
    <m/>
    <x v="56"/>
    <s v="OSPAR Marine Bird Recovery Action Plan"/>
    <s v="2023 - Task and finish group established.  Criteria and concept actions prepared for review in Committees.  Revision of template milestones proposed with aim of adopting plan by 2024."/>
    <n v="1"/>
    <n v="3"/>
    <s v="1 - Task will support the delivery of one or more strategic objectives and/or operational objectives"/>
    <x v="2"/>
    <s v="Resources in place"/>
    <s v="Medium risk to achievement of strategic objective"/>
    <s v="OSPAR 2021 first approved inclusion"/>
    <s v="OSPAR Marine Bird Recovery Plan (adopted as an Agreement or Recommendation)"/>
    <s v="BDC"/>
    <s v="UK (Matt Parsons, as OSPAR co-chair of JWGBIRD)"/>
    <d v="2021-06-01T00:00:00"/>
    <s v="June 2021_x0009_Start collation of information on pressures, impacts and measures _x000a__x000a_Oct 2021_x0009_JWGBIRD meeting – review draft overview of pressures and measures  _x000a__x000a_Nov 2021_x0009_COBAM – include overview of pressures and measures in first draft of Marine Bird Thematic Assessment _x000a__x000a_March 2022 _x0009_BDC – consider first draft of Marine Bird Thematic Assessment  _x000a__x000a_April 2022_x0009_‘JWGBIRD plus’ workshop – first proposals for actions in Marine Bird Recovery Action Plan _x000a__x000a_October 2022 _x0009_JWGBIRD Meeting - Complete Overview of pressures and existing measures; agree draft proposals for actions in Marine Bird Recovery Action Plan _x000a__x000a_November 2022 _x0009_ COBAM – consider first draft of Marine Bird Recovery Action Plan, alongside second draft of marine bird Thematic Assessment _x000a__x000a_March 2023_x0009_BDC – agree on final Marine Bird Recovery Action Plan, alongside final marine bird Thematic Assessment. _x000a__x000a_June 2023_x0009_OSPAR – CPs agree to adopt Marine Bird Recovery Action Plan alongside the QSR2023. "/>
  </r>
  <r>
    <x v="1"/>
    <x v="4"/>
    <x v="21"/>
    <m/>
    <x v="57"/>
    <s v="To identify and understand the main sources of entanglement of sea turtles in the Eastern Atlantic and to develop adequate management measures"/>
    <s v="The kick off of the contract will take place in March 2023. In consequence, all milestones in the template have been updated.[2023]"/>
    <n v="2"/>
    <n v="3"/>
    <s v="2 - Task will have a significant impact on one or more operational objectives"/>
    <x v="2"/>
    <s v="Resources in place"/>
    <s v="Medium risk to achievement of strategic objective"/>
    <m/>
    <s v="Background document on sources of entanglement in the OSPAR region and Macaronesia and proposal of measures"/>
    <s v="EIHA"/>
    <s v="Marta Martinez-Gil (ES)"/>
    <n v="2022"/>
    <s v="Commission 2024: establishment of the mechanism "/>
  </r>
  <r>
    <x v="1"/>
    <x v="4"/>
    <x v="21"/>
    <s v="S5.O4; S5.O6; S8.O1"/>
    <x v="58"/>
    <s v="Scoping exercise on potential actions for large whale protection "/>
    <s v="2023 - Information compiled and Draft scoping exercise report prepared in 2022, under review in Q2 2023. Anticipated to be presented to ICG-POSH 2023 for consideration and identification of any next steps/actions as recommended by ICG-POSH."/>
    <n v="1"/>
    <m/>
    <s v="1 - Task will support the delivery of one or more strategic objectives and/or operational objectives"/>
    <x v="2"/>
    <s v="Resources in place"/>
    <s v="Low risk to achievement of strategic objective"/>
    <m/>
    <s v="Detailed scoping exercise report undertaken, presenting its results and identifying where existing and possible actions to further mitigate anthropogenic threats to each listed whale species are concerned"/>
    <s v="BDC"/>
    <s v="Ireland (Oliver Ó Cadhla)"/>
    <n v="2022"/>
    <s v="ICG-POSH 2022 (progress update); Task completion in time for BDC 2023"/>
  </r>
  <r>
    <x v="1"/>
    <x v="4"/>
    <x v="22"/>
    <m/>
    <x v="59"/>
    <s v="Improving data on deep-sea elasmobranchs"/>
    <s v="2023 - Due to commence in Q2 2023, based on human resource and expert availability in Task manager country. Initial focus directed at examination of national/regional/North Atlantic data sources and their compatibility/capacity for improved, coordinated sharing/exchange."/>
    <n v="1"/>
    <n v="3"/>
    <s v="1 - Task will support the delivery of one or more strategic objectives and/or operational objectives"/>
    <x v="2"/>
    <s v="Resources in place"/>
    <s v="Medium risk to achievement of strategic objective"/>
    <m/>
    <s v="Identification of critical habitats and key areas for deep-sea elasmobranchs in the NE-Atlantic (link to coll. Action 13).   _x000a_Database on deep-sea elasmobranchs in place. "/>
    <s v="BDC"/>
    <s v="Ireland (Oliver Ó Cadhla)"/>
    <n v="2021"/>
    <s v="2023 Database in place"/>
  </r>
  <r>
    <x v="1"/>
    <x v="4"/>
    <x v="22"/>
    <m/>
    <x v="60"/>
    <s v="Key area/critical habitat analyses on selected T/D species"/>
    <s v="2023 - Germany provided funding for a 1-year project to develop the modelling approach, analyse data and identify key areas. Modelling has started, some preliminary results are available, final report is expected  to be issued end of 2023."/>
    <m/>
    <m/>
    <s v="1 - Task will support the delivery of one or more strategic objectives and/or operational objectives"/>
    <x v="1"/>
    <s v="Resources in place"/>
    <s v="Low risk to achievement of strategic objective"/>
    <m/>
    <s v="A report with quantitative analyses of the overlap of key areas/critical habitats of specific T&amp;D species with the OSPAR MPA network including maps for visualisation and potentially recommendations for marine areas worth being selected as additional MPAs to improve OSPAR MPA coverage of key areas/critical habitats as a complementary measure to other conservation and management actions. "/>
    <s v="BDC"/>
    <s v="Germany (Thorsten Werner, Janos Hennicke)"/>
    <n v="2022"/>
    <n v="2023"/>
  </r>
  <r>
    <x v="1"/>
    <x v="5"/>
    <x v="23"/>
    <m/>
    <x v="61"/>
    <s v="Best practice for Zostera beds habitat restoration"/>
    <s v="2023 - Work started in 2022, with drafting of report outline, expert meeting and information gathering (via survey). DL for survey in mid-Feb, despite reminders information from many CPs still missing. Report will be reviewed by ICG POSH 2023, and final report expected to be delivered to BDC in 2024."/>
    <m/>
    <m/>
    <s v="1 - Task will support the delivery of one or more strategic objectives and/or operational objectives"/>
    <x v="2"/>
    <s v="Resources in place"/>
    <s v="Low risk to achievement of strategic objective"/>
    <m/>
    <s v="OSPAR guidelines on best practice for Zostera beds habitat restoration. "/>
    <s v="BDC"/>
    <s v="Sweden (Anna Karlsson)"/>
    <n v="2022"/>
    <n v="2023"/>
  </r>
  <r>
    <x v="1"/>
    <x v="5"/>
    <x v="24"/>
    <m/>
    <x v="62"/>
    <s v="Historical distribution of threatened and Declining (T&amp;D) habitats"/>
    <s v="2023 - Amended in 2022, operation objective link, task description and milestones. Start of task needs to be delayed until 2023 due to QSR workload. Work to deliver this task would be picked up in 2023, following the delivery of the QSR. Needs discussion in ICG-POSH to agree specification and then resources will be identified to deliver the work from 2024 onwards."/>
    <n v="2"/>
    <n v="4"/>
    <s v="2 - Task will have a significant impact on one or more operational objectives"/>
    <x v="2"/>
    <s v="Resources to be identified"/>
    <s v="Medium risk to achievement of strategic objective"/>
    <s v="OSPAR 2021 first approved inclusion"/>
    <s v="Paper to ICG-POSH 2023 to further refine the specification and seek a decision on whether to go ahead with a pilot. _x000a__x000a_Paper to ICG-POSH 2024 to report the results on the pilot and seek a decision on whether to roll out the new database. _x000a__x000a_A restructured OSPAR T&amp;D habitats database that can be queried to show actual change in extent and/or distribution over a specified time period, where the data exists. _x000a__x000a_Guidance to CPs on the data that is required and how to submit it in the correct format. _x000a__x000a_A database that is richly populated with historical data.."/>
    <s v="BDC"/>
    <s v="UK (Helen Lillis/ Aschley Cordingley, Elly Hill)"/>
    <n v="2021"/>
    <n v="2025"/>
  </r>
  <r>
    <x v="2"/>
    <x v="6"/>
    <x v="25"/>
    <m/>
    <x v="63"/>
    <s v="Cumulative effects assessment for the QSR 2023"/>
    <s v="[2023]: Whilst there have been some adjustments to the timeline to accommodate engagement with expert groups this task progressed under green / amber status throughout. If CoG approve the outputs for publication Task S7.01.T1: Cumulative effects assessment for the QSR 2023 can be marked as complete in the sufficiency assessment, i.e., the objective has been fully implemented."/>
    <n v="2"/>
    <n v="1"/>
    <s v="2 - Task will have a significant impact on one or more operational objectives"/>
    <x v="0"/>
    <s v="Resources in place"/>
    <s v="Task completed"/>
    <m/>
    <s v="One bow tie analysis schema for each QSR 2023 thematic assessment; one completed DAPSIR template for each QSR 2023 thematic assessment; conclusions on collective pressures from human activities on quality status for each thematic assessment in the QSR 2023."/>
    <s v="CoG"/>
    <s v="Adrian Judd (UK)"/>
    <n v="2020"/>
    <n v="2023"/>
  </r>
  <r>
    <x v="2"/>
    <x v="6"/>
    <x v="25"/>
    <m/>
    <x v="64"/>
    <s v="Cumulative effect method development (CEMD)"/>
    <s v="[2023]: No ICG-EcoC led work has been progressed on this recently.  Whilst focus has been on T1, post-QSR attention will be placed on T2.  S7.01.T2: Cumulative effect method development (CEMD) can be marked as amber and collaboration options identified for the progression of the task."/>
    <n v="2"/>
    <n v="4"/>
    <s v="2 - Task will have a significant impact on one or more operational objectives"/>
    <x v="2"/>
    <s v="Resources to be identified"/>
    <s v="Medium risk to achievement of strategic objective"/>
    <m/>
    <s v="&quot;Agreed OSPAR focus for cumulative effects assessment, EIA, SEA, MSP, MSFD, Habitats Directive etc. Agreed methodology(s) for assessing and visualizing cumulative effects (for the agreed application(s)); guidance on the agreed cumulative effects assessment methodology(s); guidance on how to assess and communicate uncertainty&quot;"/>
    <s v="CoG"/>
    <s v="Rob Gerits (NL)"/>
    <s v="2023/24"/>
    <s v="2028?"/>
  </r>
  <r>
    <x v="2"/>
    <x v="6"/>
    <x v="26"/>
    <m/>
    <x v="65"/>
    <m/>
    <m/>
    <e v="#N/A"/>
    <e v="#N/A"/>
    <m/>
    <x v="3"/>
    <m/>
    <e v="#N/A"/>
    <m/>
    <m/>
    <m/>
    <m/>
    <m/>
    <m/>
  </r>
  <r>
    <x v="2"/>
    <x v="6"/>
    <x v="27"/>
    <m/>
    <x v="66"/>
    <s v="Development of natural capital accounting framework"/>
    <s v="2023:   Report on the potential policy use of natural capital accounting finished. Report on second version of natural capital accounts for the Northeast Atlantic almost finished. After that, no progress expected due to capacity problems"/>
    <n v="3"/>
    <n v="6"/>
    <s v="3 - Task will have a significant impact on one or more strategic objectives and/or fully implement one or more operational objectives"/>
    <x v="4"/>
    <s v="Lack of resources requires attention at HOD"/>
    <s v="High risk to achievement of strategic objective"/>
    <m/>
    <s v="First overview of what a nautral accounting framework could look like for OSPAR"/>
    <s v="CoG"/>
    <s v="Rob van de Veeren (NL), Jess Bridgland (UK) "/>
    <n v="2021"/>
    <s v="Autumn 2021: first outline/example report; Autumn 2022: second draft; summer 2023: approval (as &quot;other agreement&quot;)"/>
  </r>
  <r>
    <x v="2"/>
    <x v="6"/>
    <x v="28"/>
    <m/>
    <x v="67"/>
    <s v="Dredged Material Management Guidelines "/>
    <s v="The Expert Assessment Panel has assessed, reviewed and is still in the process of revising the OSPAR criteria, guidelines and procedures relating to the dumping of wastes or other matter and to the placement of matter. To be considered at EIHA HODs in autumn 23 [2023]"/>
    <n v="3"/>
    <n v="2"/>
    <s v="3 - Task will have a significant impact on one or more strategic objectives and/or fully implement one or more operational objectives"/>
    <x v="1"/>
    <s v="Resources in place"/>
    <s v="Low risk to achievement of strategic objective"/>
    <m/>
    <s v="If EIHA consider it necessary publication of an updated Agreement 2014-06 "/>
    <s v="EIHA"/>
    <s v="Convenor of Expert Assessment Panel"/>
    <n v="2022"/>
    <s v="Review Agreement 2014-06 and Agreement 2015-06 commencing April 2022. _x000a_Identify whether or not any sections require updating, to be completed Autumn 2022. _x000a_EAP to notify EIHA 2022(2) or EIHA HoD what changes are required. _x000a_If need for an update agreed by EIHA, revised guidelines to be submitted to EIHA 2023 for approval. "/>
  </r>
  <r>
    <x v="2"/>
    <x v="6"/>
    <x v="29"/>
    <s v="S2.O3"/>
    <x v="68"/>
    <s v="Ship Scrubber discharge management"/>
    <s v="Report on scrubber discharges released as OSPAR publication and shared with IMO; options paper submitted to EIHA 2023 [2023]"/>
    <n v="2"/>
    <n v="3"/>
    <s v="2 - Task will have a significant impact on one or more operational objectives"/>
    <x v="2"/>
    <s v="Resources in place"/>
    <s v="Medium risk to achievement of strategic objective"/>
    <m/>
    <s v="OSPAR measure"/>
    <s v="EIHA"/>
    <s v="Jonas Palsson (SE), Benedicte Jenot (Fr), nn (UK)"/>
    <n v="2021"/>
    <s v="2022 - background doc; 2023 OSPAR measure"/>
  </r>
  <r>
    <x v="2"/>
    <x v="6"/>
    <x v="29"/>
    <s v="S9.O1"/>
    <x v="69"/>
    <s v="Review of background evidence describing the: technical specifications; laying and maintenance operations; and environmental impacts of subsea cables."/>
    <s v="Contracting Parties to review the updated background document intersessionally, and for it to be submitted for approval by EIHA HoDs at their Autumn 2023 meeting. [2023]"/>
    <n v="1"/>
    <n v="2"/>
    <s v="1 - Task will support the delivery of one or more strategic objectives and/or operational objectives"/>
    <x v="1"/>
    <s v="Resources in place"/>
    <s v="Low risk to achievement of strategic objective"/>
    <m/>
    <s v="Updated OSPAR background documents on the environmental impacts of subsea cables"/>
    <s v="EIHA"/>
    <s v="Adrian Judd (UK), John Wrottesley (ESCA)"/>
    <n v="2021"/>
    <n v="2023"/>
  </r>
  <r>
    <x v="2"/>
    <x v="6"/>
    <x v="29"/>
    <m/>
    <x v="70"/>
    <s v="Task group on deep sea mining, particularly to produce scoping documents."/>
    <s v="JL advice received; work to analyse the MOU with ISA commenced; aiming to submit paper 2 to EIHA HOD in autumn _x000a_Need co-convenor and task group volunteers to assist paper 2 redraft. [2023]"/>
    <n v="1"/>
    <n v="3"/>
    <s v="1 - Task will support the delivery of one or more strategic objectives and/or operational objectives"/>
    <x v="1"/>
    <s v="Resources to be identified"/>
    <s v="Medium risk to achievement of strategic objective"/>
    <m/>
    <s v="Paper 2: OSPAR measures applicable/relevant to DSM. This paper will provide an overview of which OSPAR measures are applicable/relevant to DSM.In preparation, submission to EIHA March 2022. How we can work more effectively with ISA through current MoU."/>
    <s v="EIHA"/>
    <s v="Amber Cobley (UK)"/>
    <n v="2020"/>
    <s v="Q2 2022 onwards – review MOU ,  report  to EIHA; _x000a__x000a_Q2/3 2022 – DSM task group restart drafting of paper 2 once J/L advice has been received;_x000a__x000a_EIHA 2023 – Submission of paper 2 to EIHA_x0009_ _x000a__x000a_ EIHA 2023 – EIHA consider whether to request production of paper 3 "/>
  </r>
  <r>
    <x v="2"/>
    <x v="6"/>
    <x v="29"/>
    <m/>
    <x v="71"/>
    <s v="Review the risks from new, emerging and increasing pressures on the marine environment "/>
    <s v="Proposed approach submitted to EIHA 2023 [2023]"/>
    <m/>
    <m/>
    <s v="2 - Task will have a significant impact on one or more operational objectives"/>
    <x v="1"/>
    <s v="Resources in place"/>
    <s v="Low risk to achievement of strategic objective"/>
    <m/>
    <s v="Prioritised list of pressures for which further actions and measures should be developed "/>
    <s v="EIHA"/>
    <s v="EIHA CHair and HODs"/>
    <n v="2022"/>
    <s v="EIHA 2023: agree approach for prioritising new, emerging and increasing pressure and undertaking gap analysis;_x000a_EIHA 2024: agree prioritised list of pressure where further action or measures are required"/>
  </r>
  <r>
    <x v="2"/>
    <x v="6"/>
    <x v="30"/>
    <m/>
    <x v="72"/>
    <s v="OSPAR related tasks to the CIBBRiNA project: Coordinated Development and Implementation of Best Practice in Bycatch Reduction in the North Atlantic Region"/>
    <s v="2023 - EU LIFE project 14 March 2023 accepted and in preparation of Grant Agreement. Start date expected after summer 2023. Needs discussion in ICG-COBAM and/or POSH to determine OSPAR specific tasks and overlap"/>
    <n v="4"/>
    <n v="1"/>
    <s v="4 - Task will have a critical impact on one or more strategic objectives and fully implement one or more operational objectives"/>
    <x v="5"/>
    <s v="Resources in place"/>
    <s v="Medium risk to achievement of strategic objective"/>
    <m/>
    <s v="Deliverables listed for WP2, 4 and 8: _x000a_WP.2: _x000a_- Working guidelines and protocols for data acquisition and integration _x000a_- Legacy standards and associated FAIR (Guiding Principles for scientific data management and stewardship) protocols to be enacted post-project _x000a_- Data collation and developed relational database _x000a_- Taxon-specific development of Bycatch Risk Assessment (ByRA)-like approaches to define management strategy evaluation _x000a_- Management strategy evaluation bycatch risks for selected data poor fisheries _x000a_- Estimate accuracy and precision of bycatch rate estimates for known simulated bycatch rates _x000a_- Monitoring and mitigation advice for simulated scenarios _x000a_WP.4: _x000a_- Proposal for a funding mechanism to establish sustainable funding mechanism monitoring of population status of ETP species _x000a_- Proposal to for a funding mechanism for monitoring efficacy of by-catch mitigation measures of ETP species _x000a_WP.8: _x000a_- Standards for ETP species data collection and reporting  _x000a_- R-package available fishing days for different métiers _x000a_- Species-specific total bycatch and bycatch rates _x000a_- Dedicated workshops (3) to enhance bycatch estimations procedures _x000a_- Bycatch database available online "/>
    <s v="BDC"/>
    <s v="Nehterlands (Anne-Marie Svoboda)"/>
    <d v="2022-10-01T00:00:00"/>
    <s v="tbc"/>
  </r>
  <r>
    <x v="2"/>
    <x v="7"/>
    <x v="31"/>
    <m/>
    <x v="73"/>
    <s v="Inventory of measures to mitigate anthropogenic under water noise."/>
    <s v="On the way; position of inventory will be considered in context of the noise RAP [2023]"/>
    <n v="2"/>
    <n v="2"/>
    <s v="2 - Task will have a significant impact on one or more operational objectives"/>
    <x v="1"/>
    <s v="Resources in place"/>
    <s v="Low risk to achievement of strategic objective"/>
    <m/>
    <s v="Inventory of mitigation measures presented in stand-alone chapters each covering one certain human activity"/>
    <s v="EIHA"/>
    <s v="Alexander Liebschner (DE)"/>
    <n v="2020"/>
    <n v="2024"/>
  </r>
  <r>
    <x v="2"/>
    <x v="7"/>
    <x v="31"/>
    <m/>
    <x v="74"/>
    <s v="Regional action plan for underwater noise setting out a series of national and collective actions."/>
    <s v="Project team established and initial workshop held (December 2022).   Work started on outline and themes.  [2023]"/>
    <m/>
    <m/>
    <s v="4 - Task will have a critical impact on one or more strategic objectives and fully implement one or more operational objectives"/>
    <x v="1"/>
    <s v="Resources in place"/>
    <s v="Low risk to achievement of strategic objective"/>
    <m/>
    <s v="List of national actions with target years for implementation List of collective actions with target years for implementation Prioritisation for implementation and implementation plan including target years and milestones"/>
    <s v="EIHA"/>
    <s v="Alexander Liebschner (DE), Nathan Merchant (UK)"/>
    <n v="2022"/>
    <s v="2022 set up project team and scope possible themes and action areas 2023 identify concrete actions under these themes and mechanisms for their implementation (including formal OSPAR Measures) 2024 agree on prioritisation of measures and implementation plan 2025 publish RAP and implementation plan"/>
  </r>
  <r>
    <x v="2"/>
    <x v="7"/>
    <x v="32"/>
    <m/>
    <x v="75"/>
    <s v="Operational monitoring programme for continuous sound."/>
    <s v="Monitoring programme adopted for North Sea (Agreement 2022-06). Delays in agreeing programmes for other regions.  Subgroup in place to oversee monitoring. [2023]"/>
    <n v="3"/>
    <n v="4"/>
    <s v="3 - Task will have a significant impact on one or more strategic objectives and/or fully implement one or more operational objectives"/>
    <x v="2"/>
    <s v="Resources to be identified"/>
    <s v="High risk to achievement of strategic objective"/>
    <m/>
    <s v="Soundscape maps for continuous noise of OSPAR regions. The maps will be quality controlled."/>
    <s v="EIHA"/>
    <s v="Niels Kinneging (Nl)"/>
    <n v="2021"/>
    <s v="Programme for N Sea 2021; programme for Regions 111-V 2022; programme for Region 1 2023"/>
  </r>
  <r>
    <x v="2"/>
    <x v="8"/>
    <x v="33"/>
    <m/>
    <x v="76"/>
    <m/>
    <m/>
    <e v="#N/A"/>
    <e v="#N/A"/>
    <m/>
    <x v="3"/>
    <m/>
    <e v="#N/A"/>
    <m/>
    <m/>
    <m/>
    <m/>
    <m/>
    <m/>
  </r>
  <r>
    <x v="2"/>
    <x v="8"/>
    <x v="34"/>
    <m/>
    <x v="77"/>
    <s v="Decommissioning – review of derogation categories"/>
    <n v="2023"/>
    <n v="2"/>
    <n v="4"/>
    <s v="2 - Task will have a significant impact on one or more operational objectives"/>
    <x v="4"/>
    <s v="Resources in place"/>
    <s v="Medium risk to achievement of strategic objective"/>
    <m/>
    <s v="Review report considering the requirements in §7 of the Decision  "/>
    <s v="OIC"/>
    <s v="Hans-Peter Damian (Germany) (hans-peter.damian@uba.de) and Ruth Ledingham (UK) (ruth.ledingham@beis.gov.uk)"/>
    <n v="2022"/>
    <s v="1. 2022 – Input from Contracting Parties in relation to decommissioning operations undertaken during the period 2018 – 2022_x000a_2. 2022 – Information from Contracting Parties on technological advancement and current research relevant to decommissioning_x000a_3. 2023 – Review report considering the requirements in §7 of the Decision  "/>
  </r>
  <r>
    <x v="2"/>
    <x v="8"/>
    <x v="35"/>
    <m/>
    <x v="78"/>
    <s v="Approach to promote and advancement of decommissioning technologies"/>
    <n v="2023"/>
    <n v="2"/>
    <n v="4"/>
    <s v="2 - Task will have a significant impact on one or more operational objectives"/>
    <x v="4"/>
    <s v="Resources in place"/>
    <s v="Medium risk to achievement of strategic objective"/>
    <m/>
    <s v="Roadmap on an approach and action plan to promote and advance the development of decommissioning technologies"/>
    <s v="OIC"/>
    <s v="Hans-Peter Damian (Germany)"/>
    <n v="2022"/>
    <s v="1. 2022 – Start date. Develop proposals for an approach and action plan to promote the advancement of decommissioning technologies_x000a_2. 2023 – Agree on an approach and an action plan to promote and advance the development of decommissioning technologies "/>
  </r>
  <r>
    <x v="3"/>
    <x v="9"/>
    <x v="36"/>
    <m/>
    <x v="79"/>
    <s v="Develop Ocean Acidification monitoring for physico-chemical parameters within the CEMP in support of OSPAR assessment requirements"/>
    <s v="[2023]: The inventory of existing monitoring is complete and under continuous update. Quality control processes are underway with QUASIMEME proficiency testing in place. Discussions with ICES on data reporting are underway. Gaps in network to be identified in coming year. Resources may be required if gaps in monitoring network are identified."/>
    <n v="3"/>
    <n v="3"/>
    <s v="3 - Task will have a significant impact on one or more strategic objectives and/or fully implement one or more operational objectives"/>
    <x v="1"/>
    <s v="Resources to be identified"/>
    <s v="Medium risk to achievement of strategic objective"/>
    <m/>
    <s v="Agreed monitoring tools, updated guidelines and reporting mechanism"/>
    <s v="CoG"/>
    <s v="ICG-OA Convenors Evin McGovern (IE), Jos Schilder N(L)"/>
    <n v="2021"/>
    <s v="&quot;2021: QUASIMEME Intercalibration. 2023: OA Assessment QSR and recommendations. 2025: Monitoring plan and updated guidelines, including agreed reporting.&quot;"/>
  </r>
  <r>
    <x v="3"/>
    <x v="9"/>
    <x v="37"/>
    <m/>
    <x v="80"/>
    <m/>
    <m/>
    <e v="#N/A"/>
    <e v="#N/A"/>
    <m/>
    <x v="3"/>
    <m/>
    <e v="#N/A"/>
    <m/>
    <m/>
    <m/>
    <m/>
    <m/>
    <m/>
  </r>
  <r>
    <x v="3"/>
    <x v="9"/>
    <x v="38"/>
    <m/>
    <x v="81"/>
    <m/>
    <m/>
    <m/>
    <m/>
    <m/>
    <x v="3"/>
    <m/>
    <e v="#N/A"/>
    <m/>
    <m/>
    <m/>
    <m/>
    <m/>
    <m/>
  </r>
  <r>
    <x v="3"/>
    <x v="10"/>
    <x v="39"/>
    <m/>
    <x v="82"/>
    <m/>
    <m/>
    <e v="#N/A"/>
    <e v="#N/A"/>
    <m/>
    <x v="3"/>
    <m/>
    <e v="#N/A"/>
    <m/>
    <m/>
    <m/>
    <m/>
    <m/>
    <m/>
  </r>
  <r>
    <x v="3"/>
    <x v="10"/>
    <x v="40"/>
    <m/>
    <x v="83"/>
    <m/>
    <m/>
    <e v="#N/A"/>
    <e v="#N/A"/>
    <m/>
    <x v="3"/>
    <m/>
    <e v="#N/A"/>
    <m/>
    <m/>
    <m/>
    <m/>
    <m/>
    <m/>
  </r>
  <r>
    <x v="3"/>
    <x v="10"/>
    <x v="41"/>
    <s v="S12.O3"/>
    <x v="84"/>
    <s v="Revisions to the OSPAR list of threatened and declining species and habitats and status assessments to take account of any relevant impacts of climate change and ocean acidification"/>
    <s v="Included 2022. "/>
    <n v="4"/>
    <n v="1"/>
    <s v="4 - Task will have a critical impact on one or more strategic objectives and fully implement one or more operational objectives"/>
    <x v="0"/>
    <s v="Resources in place"/>
    <s v="Task completed"/>
    <m/>
    <m/>
    <s v="BDC"/>
    <s v="Norway"/>
    <n v="2022"/>
    <s v="N/A. "/>
  </r>
  <r>
    <x v="3"/>
    <x v="10"/>
    <x v="42"/>
    <m/>
    <x v="85"/>
    <m/>
    <m/>
    <e v="#N/A"/>
    <e v="#N/A"/>
    <m/>
    <x v="3"/>
    <m/>
    <e v="#N/A"/>
    <m/>
    <m/>
    <m/>
    <m/>
    <m/>
    <m/>
  </r>
  <r>
    <x v="3"/>
    <x v="11"/>
    <x v="43"/>
    <m/>
    <x v="86"/>
    <m/>
    <m/>
    <e v="#N/A"/>
    <e v="#N/A"/>
    <m/>
    <x v="3"/>
    <m/>
    <e v="#N/A"/>
    <m/>
    <m/>
    <m/>
    <m/>
    <m/>
    <m/>
  </r>
  <r>
    <x v="3"/>
    <x v="11"/>
    <x v="44"/>
    <m/>
    <x v="87"/>
    <m/>
    <m/>
    <e v="#N/A"/>
    <e v="#N/A"/>
    <m/>
    <x v="3"/>
    <m/>
    <e v="#N/A"/>
    <m/>
    <m/>
    <m/>
    <m/>
    <m/>
    <m/>
  </r>
  <r>
    <x v="3"/>
    <x v="11"/>
    <x v="45"/>
    <m/>
    <x v="88"/>
    <s v="Monitoring of CO2 stored in geological formations"/>
    <n v="2023"/>
    <n v="2"/>
    <n v="3"/>
    <s v="2 - Task will have a significant impact on one or more operational objectives"/>
    <x v="2"/>
    <s v="Resources in place"/>
    <s v="Medium risk to achievement of strategic objective"/>
    <m/>
    <s v="New datastream in ODIMS_x000a_Report on the effectiveness of monitoring techniques and recommendations for improvement_x000a_Report on the effectiveness of OSPAR measures 9including guidance) and recommendations for improvement"/>
    <s v="OIC"/>
    <s v="Patricia Zegers-de-Beyl (p.m.zegers-de-beyl@minez.nl) and Jip van Zoonen (jip.van.zoonen@rws.nl) from the Netherlands / Helge Dyrendal Rø (helge.dyrendal.ro@miljodir.no) from Norway"/>
    <n v="2022"/>
    <s v="Start date 2022_x000a_2023 - Annual reporting of monitoring that is undertaken in relation to the containment of carbon dioxide in geological formations._x000a_2025 - Evaluate the monitoring techniques, its effectiveness (including its accuracy) and determine if additional monitoring measures are needed. _x000a_2026 - Evaluate the effectiveness of OSPAR measures and guidelines.  "/>
  </r>
  <r>
    <x v="3"/>
    <x v="11"/>
    <x v="46"/>
    <m/>
    <x v="89"/>
    <s v="Guidance on renewable energy development with minimised cumulative effects"/>
    <s v="ICG ORED ToR agreed at EIHA 2022 and 3 meetings held in 2022/23. Common CEA principles submitted to EIHA 2023. [2023]"/>
    <n v="3"/>
    <n v="3"/>
    <s v="3 - Task will have a significant impact on one or more strategic objectives and/or fully implement one or more operational objectives"/>
    <x v="1"/>
    <s v="Resources to be identified"/>
    <s v="Medium risk to achievement of strategic objective"/>
    <m/>
    <s v="Set of guidances (possibly one report with regional annexes)"/>
    <s v="EIHA"/>
    <s v="Rob Gerits (Nl)"/>
    <n v="2022"/>
    <s v="Common principles 2023; agreed regional guidance 2025"/>
  </r>
  <r>
    <x v="4"/>
    <x v="12"/>
    <x v="47"/>
    <m/>
    <x v="90"/>
    <s v="Supporting OSPAR’s Contracting Parties that are EU Member States in implementing the Commission Decision (EU) 2017/848 on GES and future implementation of the MSFD"/>
    <s v="[2023]: This task is on track. An updated version of this task will be submitted to CoG(2) 2023 for review and approval and will include an updated list of milestones. The resources are in place to deliver this task."/>
    <n v="3"/>
    <n v="2"/>
    <s v="3 - Task will have a significant impact on one or more strategic objectives and/or fully implement one or more operational objectives"/>
    <x v="1"/>
    <s v="Resources in place"/>
    <s v="Low risk to achievement of strategic objective"/>
    <m/>
    <s v="Agreement on the following in accordance with the CIS timetable2_x000a_•_x0009_lists of elements_x000a_•_x0009_thresholds_x000a_•_x0009_methodological standards"/>
    <s v="CoG"/>
    <s v="Co-Convenors of ICG-MSFD, Laure Ducommun (FR)"/>
    <n v="2020"/>
    <s v="The detailed timescale for delivery is captured in the indicative timetable provided by OSPAR to the CIS programme of work in 2020. The following is a summary of deliverables against milestones, which is taken from the Annex of MD2020-2-2 and these are provided as examples._x000a_Start date: 2018 – i.e., from the last cycle of MSFD_x000a_•_x0009_By 2023: D5C1, D5C2 and D5C5 lists of elements, threshold values, methodological standards. D6C3 threshold values. D8C1 and D8C2 list of elements and threshold values. D10C3 list of elements and threshold values. [D1C1 Birds list of elements and threshold values]. D1C2 Birds list of elements and threshold values. D1C3 Birds, list of elements and threshold values. D1C1, D1C2, D1C3 Mammals, list of elements and threshold values. D1C1 and D1C3 Fish, list of elements. D1C2 Fish, list of elements and threshold values. [D1/D4C1, C2 list of elements and threshold values]_x000a_•_x0009_By 2024: [D8C3]. [D10C4 list of elements and threshold values]. [D11C1 and D11C2 threshold values]_x000a_•_x0009_After 2024: D2C2 list of elements. D1C4 Birds list of elements and threshold values. D1/D4C4 threshold values"/>
  </r>
  <r>
    <x v="4"/>
    <x v="12"/>
    <x v="48"/>
    <m/>
    <x v="91"/>
    <m/>
    <m/>
    <e v="#N/A"/>
    <e v="#N/A"/>
    <m/>
    <x v="3"/>
    <m/>
    <e v="#N/A"/>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x v="0"/>
    <x v="0"/>
    <x v="0"/>
    <m/>
    <x v="0"/>
    <s v="Implement an automated eutrophication assessment tool – Common Procedure eutrophication assessment tool (COMPEAT)"/>
    <s v="Started  (2023) Completed. A new task to be drafted by ICG-Eut 2023 for the optimisation of COMPEAT."/>
    <n v="4"/>
    <n v="1"/>
    <s v="4 - Task will have a critical impact on one or more strategic objectives and fully implement one or more operational objectives"/>
    <x v="0"/>
    <x v="0"/>
    <x v="0"/>
    <m/>
    <s v="Fully functioning COMPEAT, including agreed dataset, for a harmonised and semi-automated application of the 4th Common Procedure"/>
    <x v="0"/>
    <s v="Co-convenor Michelle Devlin (UK), Hjalte Parner (ICES)"/>
    <n v="2018"/>
    <s v="1. Test version available at ICG-Eut January 2020._x000a_2. Progress approved by HASEC March 2020._x000a_3. ICES commissioned to further develop the tool in the ICES work plan 2021 – by OSPAR 2020._x000a_4. ICES commissioned to further develop the tool in the ICES work plan 2022 – by OSPAR 2021_x000a__x000a_End: 2021/22. Delivery for 4th application of the Common Procedure (COMP), 2021/22"/>
  </r>
  <r>
    <x v="0"/>
    <x v="0"/>
    <x v="0"/>
    <s v="&quot;S1.O2 S1.O3 S1.O4 S1.O5 S1.O6&quot;"/>
    <x v="1"/>
    <s v="Agree threshold levels for eutrophication parameters"/>
    <s v="Started  (2023) Completed.  ICG EMO did the modelling and provided the thresholds for this task and OSPAR agreed the threshold levels for eutrophication parameters for the COMP4. "/>
    <n v="3"/>
    <n v="1"/>
    <s v="3 - Task will have a significant impact on one or more strategic objectives and/or fully implement one or more operational objectives"/>
    <x v="0"/>
    <x v="0"/>
    <x v="0"/>
    <m/>
    <s v="Ecologically coherent assessment thresholds for eutrophication for the Convention area that also align with WFD and are applicable for CPs that are EU Member States to use in their MSFD assessment reporting obligations"/>
    <x v="0"/>
    <s v="Convenor of ICG-Eut (Michelle Devlin, UK) and ICG-EMO (Hermann Lenhart, DE)"/>
    <n v="2019"/>
    <s v="1._x0009_ICG-EMO workshop in Hamburg, September 2019_x000a_2._x0009_Intersessional TG-COMP meetings to establish scenarios (June – September 2020)_x000a_3._x0009_ICG-EMO online workshop, November 2020_x000a_4._x0009_ICG-Eut January 2021_x000a_5._x0009_TG-COMP meetings in 2021_x000a_6._x0009_HASEC 2021_x000a_7._x0009_HASEC HOD autumn 2021_x000a_8._x0009_Final agreement by the OSPAR Commission 2022"/>
  </r>
  <r>
    <x v="0"/>
    <x v="1"/>
    <x v="1"/>
    <m/>
    <x v="2"/>
    <s v="COMPEAT development"/>
    <s v="COMPEAT provides OSPAR with a regionally harmonized assessment platform. Further development of COMPEAT to meet the needs of OSPAR eutrophication assessment is necessary in the short term to fulfil the objectives of S1.O1 by 2025."/>
    <n v="3"/>
    <n v="2"/>
    <s v="3 - Task will have a significant impact on one or more strategic objectives and/or fully implement one or more operational objectives"/>
    <x v="1"/>
    <x v="0"/>
    <x v="1"/>
    <m/>
    <s v="Revisions to COMPEAT as identified in the ICG – Eut 2023 Summary Record and the proposed annual programme of work for ICES 2023-2025."/>
    <x v="0"/>
    <s v="Philip Axe (Sweden), supported by Deputy Secretary responsible for managing the ICES Work Programme. "/>
    <n v="2023"/>
    <s v="Started in March 2023 _x000a_1) Implementation of ICES programme of work 2023/2024 (March 2024)  _x000a_2) Implementation of ICES programme of work 2024/2025 (March 2025) _x000a_Task to be completed by 2025. "/>
  </r>
  <r>
    <x v="0"/>
    <x v="0"/>
    <x v="0"/>
    <m/>
    <x v="3"/>
    <s v="Develop the ICEP model based on fluxes of nitrogen, phosphorous and silicate   "/>
    <s v="Started (2023) Identify nutrient / phosphorous limitations that could be done by COMPEAT. N/P-Silicate ratios. "/>
    <n v="2"/>
    <n v="2"/>
    <s v="2 - Task will have a significant impact on one or more operational objectives"/>
    <x v="1"/>
    <x v="0"/>
    <x v="1"/>
    <m/>
    <s v="Indicator for Coastal Eutrophication Potential (N and P loading)  "/>
    <x v="0"/>
    <s v="Lars Sonesten (Chair of INPUT), Michelle Devlin (ICG-Eut Co-Convenor).  "/>
    <n v="2022"/>
    <s v="2022 - 2025  _x000a_1. Survey availability of silicate inputs / fluxes from Contracting Parties to the Convention area.   _x000a_2. Modify RID database to ensure it contains silicate.   _x000a_3. Data reporting round by Contracting Parties.   _x000a_4. Identify production nitrogen and phosphorous limiting (Billen and Garnier, 2007).   _x000a_Revise / further develop factsheet to consider atmospheric and waterborne N inputs to coastal waterbodies.  _x000a_Adapt data to SDG reporting format  "/>
  </r>
  <r>
    <x v="0"/>
    <x v="1"/>
    <x v="1"/>
    <m/>
    <x v="4"/>
    <s v="A new approach for LCPA and LSPC"/>
    <s v="Started. (2023) A new holistic approach to rationalised the list of chemicals and it annex was approved by HASEC and after the JL advice, the work will be implemented by the new ICG-List for WG MIME and will report to HASEC annually. MIME agreed to amend the contents of the task and the milestones in line with the work of ICG-List._x000a_"/>
    <n v="4"/>
    <n v="2"/>
    <s v="4 - Task will have a critical impact on one or more strategic objectives and fully implement one or more operational objectives"/>
    <x v="1"/>
    <x v="0"/>
    <x v="1"/>
    <m/>
    <s v="Agreement with a new approach including the evaluation of the old Lists"/>
    <x v="0"/>
    <s v="Co-convenor ICG-List  Irene van der Stap (NL).  "/>
    <n v="2020"/>
    <s v="1._x0009_Delivery of the QSR case study (Q2 2022)_x000a_2._x0009_Evaluation on what it means for the current LCPA and LSPC (Q3 2022)."/>
  </r>
  <r>
    <x v="0"/>
    <x v="1"/>
    <x v="2"/>
    <m/>
    <x v="5"/>
    <s v="Acceptance of national Environmental Quality Standard values "/>
    <s v="(2023) The work is ongoing. A report was presented to HASEC HOD 2022 with an overview of work being carried out on assessment criteria. Test values for the roll-over assessments would be implemented. Contracting Parties were requested to inform ICG-EQS on any national work on assessment criteria to prepare an overview of substances where there is work underway in OSPAR, HELCOM or nationally together with updating on the EU EQS dossier. "/>
    <n v="2"/>
    <n v="2"/>
    <s v="2 - Task will have a significant impact on one or more operational objectives"/>
    <x v="1"/>
    <x v="0"/>
    <x v="1"/>
    <m/>
    <s v="Set of Environmental Quality Standard (EQS) values targeted to measure progress against and based on best-available science at the time in each water body. "/>
    <x v="0"/>
    <s v="Martin Mørk Larsen (DK) "/>
    <n v="2021"/>
    <s v="Start: 2021 _x000a_First progress report: HASEC 2022 _x000a_October 2022 – Test values for the roll-over assessment _x000a_MIME 2022 _x000a_HASEC 2023  "/>
  </r>
  <r>
    <x v="0"/>
    <x v="1"/>
    <x v="3"/>
    <m/>
    <x v="6"/>
    <s v="An analysis of the need for measures within OSPAR to reduce discharges, emissions and losses of hazardous substances from shipping and smaller leisure craft"/>
    <s v="Started (2023) Meetings will be organised intersessionally with other HASEC subsidiary bodies, the ICES WGSHIP and relevant projects under implementation (e.g. EMERGE). Portugal would further discuss with the experts of the University of Aveiro involved in EMERGE Project to support this task."/>
    <n v="2"/>
    <n v="2"/>
    <s v="2 - Task will have a significant impact on one or more operational objectives"/>
    <x v="1"/>
    <x v="0"/>
    <x v="1"/>
    <m/>
    <s v="Background document on the need of measures and further steps"/>
    <x v="0"/>
    <s v="Lugdiwine Burtschell (FR) and Johan Gustafsson (SE) "/>
    <n v="2020"/>
    <s v="1._x0009_Start: 2020_x000a_2._x0009_First draft report: HASEC 2024_x000a_3._x0009_Final report: HASEC 2025_x000a_"/>
  </r>
  <r>
    <x v="0"/>
    <x v="1"/>
    <x v="3"/>
    <m/>
    <x v="7"/>
    <s v="Report on spills, discharges and emissions from oil and gas installation"/>
    <s v="Annual report compiled from 2021 data provided by Contracting Parties (2023)"/>
    <n v="1"/>
    <n v="2"/>
    <s v="1 - Task will support the delivery of one or more strategic objectives and/or operational objectives"/>
    <x v="1"/>
    <x v="0"/>
    <x v="1"/>
    <m/>
    <s v="Annual report on spills, discharges and emissions from oil and gas installation _x000a_2020-20XX Assessment Report for the next OSPAR IA/QSR_x000a_"/>
    <x v="1"/>
    <s v="OIC Expert Assessment Panel (EAP) Convenor - Mr Andrew Taylor (UK)"/>
    <n v="2020"/>
    <s v="1. Contracting Parties reporting verified data by 1st Nov of each year_x000a_2. Secretariat compiling the data for EAP_x000a_3. Annual meeting of the EAP and completion of the annual report_x000a_4. 2020-20XX Assessment Report for the next OSPAR IA/QSR"/>
  </r>
  <r>
    <x v="0"/>
    <x v="1"/>
    <x v="3"/>
    <m/>
    <x v="8"/>
    <s v="Phase out of offshore chemicals identified as candidates for substitution"/>
    <s v="Progress report made for OIC 2022. Phase out work to contInue (2023)"/>
    <n v="1"/>
    <n v="2"/>
    <s v="1 - Task will support the delivery of one or more strategic objectives and/or operational objectives"/>
    <x v="1"/>
    <x v="0"/>
    <x v="1"/>
    <m/>
    <s v="Implementation report from Contracting Parties by 31 January 2022 and 31 January 2025"/>
    <x v="1"/>
    <s v="Sylvia Blake (Sylvia.blake@cefas.co.uk) and Janine Killaars (j.j.killaars@minez.nl) from CEFAS (NL)/ Mark Shields (mark.shields@beis.gov.uk) from OPRED (UK"/>
    <n v="2020"/>
    <s v="1. Start date 2020_x000a_2. 1st 3 yearly implementation report – Jan 2022_x000a_3. produce asessment reports on technical and safety obstacles to substitutions by ?_x000a_4. 2nd 3 yearly implementation report – Jan 2025_x000a_5. By 2026, produce a report assessing the phasing out of discharges of substitution chemicals"/>
  </r>
  <r>
    <x v="0"/>
    <x v="1"/>
    <x v="3"/>
    <m/>
    <x v="9"/>
    <s v="Nanomaterials in offshore chemicals"/>
    <s v="Data collection ongoing. Further plans to be developed (2023)"/>
    <n v="1"/>
    <n v="2"/>
    <s v="1 - Task will support the delivery of one or more strategic objectives and/or operational objectives"/>
    <x v="1"/>
    <x v="0"/>
    <x v="1"/>
    <m/>
    <s v="Data on the extent of the use and discharge of nanomaterials in offshore chemicals"/>
    <x v="1"/>
    <s v="Sylvia Blake (Sylvia.blake@cefas.co.uk) and Janine Killaars (j.j.killaars@minez.nl) from CEFAS (NL)"/>
    <n v="2020"/>
    <s v="1. Start date – 2020_x000a_2. 2022 – Amendment to OSPAR Recommendation 2017/01 – HOCNF form to capture substance level data_x000a_3. 2025, 2026, 2027 - annual Expert Assessment Panel report  _x000a_4. By 2027, assess and report on the extent of the use and discharge of nanomaterials in offshore chemicals, and if appropriate put forward proposal for OSPAR measures."/>
  </r>
  <r>
    <x v="0"/>
    <x v="1"/>
    <x v="3"/>
    <m/>
    <x v="10"/>
    <s v="Produced water"/>
    <s v="Questionnaire to be sent in 2023-2024 (2023)"/>
    <m/>
    <m/>
    <s v="1 - Task will support the delivery of one or more strategic objectives and/or operational objectives"/>
    <x v="1"/>
    <x v="0"/>
    <x v="1"/>
    <m/>
    <s v="Report on extent and impacts of sheens from produced water discharges on the marine environment. If appropriate, introduce measures to control the formation of sheens from produced water discharges"/>
    <x v="1"/>
    <s v="Norway: Ann Mari Green (ann.mari.vik.green@miljodir.no) "/>
    <n v="2022"/>
    <s v="1. Assess the number and extent of produced water sheens from offshore installations including use of satellite surveillance and aerial surveillance flights and the impacts of sheens on the marine environment_x000a_2. Consider existing measures in other areas of offshore oil and gas activity in relation to sheens  _x000a_3. If appropriate develop measures to control the formation of sheens from produced water discharges"/>
  </r>
  <r>
    <x v="0"/>
    <x v="1"/>
    <x v="3"/>
    <m/>
    <x v="11"/>
    <s v="Risk based approach for management of produced water"/>
    <s v="Questionnaire to be sent in 2023-2024 (2023)"/>
    <m/>
    <m/>
    <s v="1 - Task will support the delivery of one or more strategic objectives and/or operational objectives"/>
    <x v="2"/>
    <x v="0"/>
    <x v="2"/>
    <m/>
    <s v="Possible review of the Recommendation 2012/5 and Guidelines"/>
    <x v="1"/>
    <s v="Norway: Reidunn Stokke (reidunn.stokke@miljodir.no)"/>
    <n v="2023"/>
    <s v="2023 –  CPs to review and evaluate the effectiveness of RBA_x000a_2024 – Overall assessment of the effectiveness_x000a_2028 - CPs to review and evaluate the effectiveness of RBA_x000a_2029 - Overall assessment of the effectiveness"/>
  </r>
  <r>
    <x v="0"/>
    <x v="1"/>
    <x v="3"/>
    <s v="S9.O2 and S9.O3"/>
    <x v="12"/>
    <s v="Harmonised Comparative Assessment methodology"/>
    <s v="Included 2022. "/>
    <m/>
    <m/>
    <s v="1 - Task will support the delivery of one or more strategic objectives and/or operational objectives"/>
    <x v="3"/>
    <x v="1"/>
    <x v="3"/>
    <m/>
    <s v="Harmonised comparative assessment methodology and if appropriate a template to cover the presentation of information related to Annex 2 of Decision 98/3"/>
    <x v="2"/>
    <s v="Germany (Ingo Narberhaus and Hans-Peter Damian) and the Netherlands (Ilse van de Velde and Jip van Zoonen)"/>
    <n v="2022"/>
    <s v="2022 – Consider the scope of the comparative assessment and any initial proposals for a harmonised Comparative Assessment methodology to support the assessment under Annex 2 of Decision 98/3_x000a_2022 – Decision on need for a consultant to be taken once scope of work has been agreed. [Draft the basis to contract an external consultant.]_x000a_2023 – Expert group to develop and finalise the harmonised Comparative Assessment methodology (one online meeting - one presential Workshop -final online meeting)_x000a_2024- Agreement on the harmonised Comparative Assessment methodology. "/>
  </r>
  <r>
    <x v="0"/>
    <x v="1"/>
    <x v="3"/>
    <m/>
    <x v="13"/>
    <s v="North Sea Manual on Marine Pollution Offences"/>
    <s v="Included 2022. "/>
    <m/>
    <m/>
    <s v="1 - Task will support the delivery of one or more strategic objectives and/or operational objectives"/>
    <x v="2"/>
    <x v="0"/>
    <x v="2"/>
    <m/>
    <s v="New Chapter in Annex VI _x000a_Revised version of the Manual"/>
    <x v="3"/>
    <s v="Norway (Annex VI) tbc_x000a_United Kingdom (Annex I)_x000a_The Netherlands (Annexes II and V)_x000a_NSN members (national chapters)_x000a_tbc (legislation)"/>
    <n v="2020"/>
    <s v="2020 – Start_x000a_2021 – Chapter on MARPOL Annex V_x000a_2023 – Chapter on MARPOL Annex VI_x000a_2024 -Update of national chapters_x000a_2025 – Update on legal instruments_x000a_2026 – Technical review in collaboration wiht the Bonn Agreement_x000a_2027 -Overall revision"/>
  </r>
  <r>
    <x v="0"/>
    <x v="1"/>
    <x v="3"/>
    <m/>
    <x v="14"/>
    <s v="NSN Database"/>
    <s v="Included 2022. "/>
    <m/>
    <m/>
    <s v="1 - Task will support the delivery of one or more strategic objectives and/or operational objectives"/>
    <x v="2"/>
    <x v="0"/>
    <x v="2"/>
    <m/>
    <s v="Annual updates"/>
    <x v="3"/>
    <s v="NSN Members, Secretariat "/>
    <n v="2020"/>
    <s v="2020– Start_x000a_Annual contributions from NSN members_x000a_Consideration of assessment reports from the Secretariat every X years"/>
  </r>
  <r>
    <x v="0"/>
    <x v="1"/>
    <x v="3"/>
    <m/>
    <x v="15"/>
    <s v="Monitoring biological effects of the chemical contaminants "/>
    <s v="Started in 2022. The work is ongoing. Experts are meeting regularly, and a space on Teams was created to exchange documents.  SGEFF suggested revision of existing biomarkers and bioassay protocols, current sentinel species, sampling recommendations and other new developments, e.g. effect-cases methods and effect-directed analysis for monitoring. "/>
    <n v="1"/>
    <n v="2"/>
    <s v="2 - Task will have a significant impact on one or more operational objectives"/>
    <x v="1"/>
    <x v="0"/>
    <x v="1"/>
    <m/>
    <s v="Guidelines for monitoring biological effects of the chemical contaminants based on the OSPAR Hazardous substances and HELCOM EN- Hazardous substances monitoring objectives, covering the general effects and specific biological effects based on biological mechanisms and physiological functions analysed in the event of a diffuse or specific chemical contamination"/>
    <x v="0"/>
    <s v=" Ketil Hylland (Norway) and Kari Lehtonen (Finland)"/>
    <n v="2022"/>
    <s v="The workplan will follow a stepwise approach, reporting the progress of the work to the relevant WGs and EGs in 2022-2024/2025. _x000a_Step 1: To review and list (update) a “core set” of relevant parameters;_x000a_Step 2: To update the sampling strategy; _x000a_Step 3: To optimize the current integrated biological effects approaches in use and to propose new ones;  Step 4: To review the current spatiotemporal assessment procedures in each country and to elaborate these according to different monitoring scenarios _x000a_Step 5: To consider a new quality assurance programme (after the BEQUALM) _x000a_Step 6: Finalising the new guidelines and their evaluation by the Regional Commissions "/>
  </r>
  <r>
    <x v="0"/>
    <x v="1"/>
    <x v="4"/>
    <m/>
    <x v="16"/>
    <s v="Review of Harmonised Mandatory Control System "/>
    <n v="2023"/>
    <n v="1"/>
    <n v="2"/>
    <s v="1 - Task will support the delivery of one or more strategic objectives and/or operational objectives"/>
    <x v="1"/>
    <x v="0"/>
    <x v="1"/>
    <m/>
    <s v="Review of OSPAR Decision 2000/2 (as amended by OSPAR Decision 2005/1) and all underpinning Recommendations and Agreements"/>
    <x v="1"/>
    <s v="ICG REACH led by Mikael Palme Maliknovsky (DK) and Pim Wassenaar (NL)"/>
    <n v="2021"/>
    <n v="2026"/>
  </r>
  <r>
    <x v="0"/>
    <x v="2"/>
    <x v="5"/>
    <m/>
    <x v="17"/>
    <s v="Discharges from new technologies and applications"/>
    <s v="Annual update from Contracting Parties (2023)"/>
    <m/>
    <m/>
    <s v="1 - Task will support the delivery of one or more strategic objectives and/or operational objectives"/>
    <x v="1"/>
    <x v="0"/>
    <x v="1"/>
    <m/>
    <s v="Identify any new technology/applications_x000a_Collect and evaluate relevant discharge data for any new technology/applications identified_x000a_Update discharge agreements for the nuclear and non-nuclear sector, if necessary."/>
    <x v="4"/>
    <s v="Secretariat &amp; RSC"/>
    <n v="2020"/>
    <s v="Ongoing process linked with the update of the discharge agreement 2013-10"/>
  </r>
  <r>
    <x v="0"/>
    <x v="2"/>
    <x v="5"/>
    <m/>
    <x v="18"/>
    <s v="Tritium BAT and abatement techniques"/>
    <s v="Agreed specification for review of tritium abatement technologies (2023)"/>
    <n v="1"/>
    <n v="2"/>
    <s v="1 - Task will support the delivery of one or more strategic objectives and/or operational objectives"/>
    <x v="1"/>
    <x v="0"/>
    <x v="1"/>
    <m/>
    <s v="Possible assessment of tritium discharges in future Periodic Evaluations"/>
    <x v="4"/>
    <s v="Andrew Pynn (United Kingdom) with the support of Coralie Nyffenegger/Helene Caplin (France) and Anki Hagg (Sweden)"/>
    <n v="2022"/>
    <n v="2028"/>
  </r>
  <r>
    <x v="0"/>
    <x v="2"/>
    <x v="5"/>
    <m/>
    <x v="19"/>
    <s v="BAT in the nuclear sector"/>
    <s v="Following the timetable under the 8th round of reporting of OSPAR Recommendation 2018/01 (2023)"/>
    <n v="4"/>
    <n v="2"/>
    <s v="4 - Task will have a critical impact on one or more strategic objectives and fully implement one or more operational objectives"/>
    <x v="1"/>
    <x v="0"/>
    <x v="1"/>
    <m/>
    <s v="Implementation report from Contracting Parties every six years; Overview of national statements on the 8th round of reporting on the implementation of BAT"/>
    <x v="4"/>
    <s v="Secretariat &amp; RSC"/>
    <n v="2020"/>
    <n v="2030"/>
  </r>
  <r>
    <x v="0"/>
    <x v="2"/>
    <x v="5"/>
    <m/>
    <x v="20"/>
    <s v="BAT in the non-nuclear sector."/>
    <s v="Collaboration with other relevant subject matter groups (2023)"/>
    <m/>
    <m/>
    <s v="1 - Task will support the delivery of one or more strategic objectives and/or operational objectives"/>
    <x v="1"/>
    <x v="0"/>
    <x v="1"/>
    <m/>
    <s v="Report on the appropriateness and possibility of applying BAT to discharges of radioactive substances from the non-nuclear sector and if so, the development of an OSPAR measure"/>
    <x v="4"/>
    <s v="Tanya Helena Hevrøy (Norway) with the support of the ICG OIC-RSC and non-nuclear EAP"/>
    <n v="2022"/>
    <s v="2022 Start_x000a_2028 End"/>
  </r>
  <r>
    <x v="0"/>
    <x v="2"/>
    <x v="5"/>
    <m/>
    <x v="21"/>
    <s v="Discharge data from nuclear and non-nuclear sectors"/>
    <s v="Discharges data annual reporting in place (2023)"/>
    <n v="4"/>
    <n v="2"/>
    <s v="4 - Task will have a critical impact on one or more strategic objectives and fully implement one or more operational objectives"/>
    <x v="1"/>
    <x v="0"/>
    <x v="1"/>
    <m/>
    <s v="Annual report and assessment of liquid discharges from the nuclear sector; Annual report and assessment of discharges of radionuclides from the non-nuclear sector; Periodic Evaluations"/>
    <x v="4"/>
    <s v="RSC Expert Assessment Panel (EAP): Co-Convenors for Nuclear data- Andrew Pynn (United Kingdom) and ), Nicolas Baglan and Coralie Nyffenegger (France) &amp; Convenor for Non- nuclear data-- Tanya Helena Hevrøy (Norway) and Hélène Caplin (France)"/>
    <n v="2020"/>
    <n v="2030"/>
  </r>
  <r>
    <x v="0"/>
    <x v="2"/>
    <x v="5"/>
    <m/>
    <x v="22"/>
    <s v="Assessment of discharges"/>
    <s v="Progress made by ICG-RAM (2023)"/>
    <m/>
    <m/>
    <s v="4 - Task will have a critical impact on one or more strategic objectives and fully implement one or more operational objectives"/>
    <x v="1"/>
    <x v="0"/>
    <x v="1"/>
    <m/>
    <s v="Periodic Evaluations"/>
    <x v="4"/>
    <s v="ICG RAM co-convened by France and the United Kingdom"/>
    <n v="2022"/>
    <s v="1. Agree on assessments required their purpose and broad approach (e.g. trends, frequency of assessments, indicator radionuclides) to report options and progress to RSC 2023. _x000a_2. Undertake agreed Terms of Reference through an ICG._x000a_3. Publish an Agreement on assessment methodologies (2024)._x000a_4. Undertake a review of the discharge reporting agreement and update if appropriate._x000a_5. Delivery of assessments to agreed frequency, including periodic evaluation if necessary (2027??)."/>
  </r>
  <r>
    <x v="0"/>
    <x v="2"/>
    <x v="6"/>
    <m/>
    <x v="23"/>
    <s v="Environmental concentration data"/>
    <s v="Environmental concentrations data annual reporting in place (2023)"/>
    <n v="4"/>
    <n v="2"/>
    <s v="4 - Task will have a critical impact on one or more strategic objectives and fully implement one or more operational objectives"/>
    <x v="1"/>
    <x v="0"/>
    <x v="1"/>
    <m/>
    <s v="Periodic Evaluations"/>
    <x v="4"/>
    <s v="RSC Expert Assessment Panel (EAP) for environmental concentrations convened by Alastair Dewar  (UK)"/>
    <n v="2020"/>
    <n v="2030"/>
  </r>
  <r>
    <x v="0"/>
    <x v="2"/>
    <x v="6"/>
    <m/>
    <x v="24"/>
    <s v="Assessment of environmental concentrations"/>
    <s v="Progress made by ICG-RAM (2023)"/>
    <m/>
    <m/>
    <s v="4 - Task will have a critical impact on one or more strategic objectives and fully implement one or more operational objectives"/>
    <x v="1"/>
    <x v="0"/>
    <x v="1"/>
    <m/>
    <s v="Periodic Evaluations_x000a_Agreement on assessment methodologies"/>
    <x v="4"/>
    <s v="ICG RAM co-convened by France and the United Kingdom"/>
    <n v="2022"/>
    <s v="1. Agree on assessments required their purpose and broad approach (e.g. close to zero, near background, trends, frequency of assessments, indicator radionuclides, and media) to report options and progress to RSC 2023. _x000a_2. Undertake agreed Terms of Reference through an ICG._x000a_3. Publish an Agreement on assessment methodologies (2024)._x000a_4. Undertake a review of the monitoring programme and update if appropriate._x000a_5. Delivery of assessments to agreed frequency, including periodic evaluation if necessary (2027??)."/>
  </r>
  <r>
    <x v="0"/>
    <x v="2"/>
    <x v="7"/>
    <m/>
    <x v="25"/>
    <s v="Historical dumping sites and historical losses"/>
    <s v="Projects/campaigns ongoing in France (and portugal) (2023)"/>
    <n v="1"/>
    <n v="2"/>
    <s v="1 - Task will support the delivery of one or more strategic objectives and/or operational objectives"/>
    <x v="1"/>
    <x v="0"/>
    <x v="1"/>
    <m/>
    <s v="Updated information on historical dumping sites and historical losses"/>
    <x v="4"/>
    <s v="RSC Contracting Parties"/>
    <n v="2022"/>
    <s v="Start date 2022_x000a_Annual updates from Contracting Parties_x000a_Identify and apply for funding opportunities"/>
  </r>
  <r>
    <x v="0"/>
    <x v="2"/>
    <x v="8"/>
    <m/>
    <x v="26"/>
    <s v="Review of OSPAR Agreements"/>
    <s v="Timeline agreed (2023)"/>
    <n v="4"/>
    <n v="2"/>
    <s v="4 - Task will have a critical impact on one or more strategic objectives and fully implement one or more operational objectives"/>
    <x v="1"/>
    <x v="0"/>
    <x v="1"/>
    <m/>
    <s v="Updated Agreements as necessary"/>
    <x v="4"/>
    <s v="Carol Robinson (Norway)"/>
    <n v="2023"/>
    <s v="Start date 2023 (Sec to propose a timetable for the review of all Agreements)_x000a_Deadline 2028"/>
  </r>
  <r>
    <x v="0"/>
    <x v="3"/>
    <x v="9"/>
    <m/>
    <x v="27"/>
    <s v="RAP1 dissemination of results"/>
    <s v="All finalised RAP-ML 1 outputs have been published on the OSPAR website. Completion of dissemination work is to be presented at EIHA 2022"/>
    <e v="#N/A"/>
    <n v="1"/>
    <m/>
    <x v="0"/>
    <x v="0"/>
    <x v="0"/>
    <m/>
    <s v="Publication of final RAP ML outputs; upgraded web site presentation; communication pack"/>
    <x v="5"/>
    <s v="Lucy Ritchie (Secretariat)"/>
    <n v="2020"/>
    <d v="2022-04-01T00:00:00"/>
  </r>
  <r>
    <x v="0"/>
    <x v="3"/>
    <x v="9"/>
    <m/>
    <x v="28"/>
    <s v="Agree updated RAPML by 2022"/>
    <s v="RAP2 ML adopted by OSPAR 2022 [2023]"/>
    <n v="1"/>
    <s v="N/A"/>
    <s v="1 - Task will support the delivery of one or more strategic objectives and/or operational objectives"/>
    <x v="0"/>
    <x v="0"/>
    <x v="0"/>
    <m/>
    <s v="OSPAR Regional Action Plan on marine litter 2"/>
    <x v="5"/>
    <s v="Mareike Eferling (NL), Stefanie Werner (DE), Senne Aertbelien (BE)"/>
    <n v="2020"/>
    <d v="2022-04-01T00:00:00"/>
  </r>
  <r>
    <x v="0"/>
    <x v="3"/>
    <x v="9"/>
    <m/>
    <x v="29"/>
    <s v="Prevent the release of bio-carriers to the marine and riverine environment"/>
    <s v="Two lines of action: development of Industry Guidelines for safe management of bio-carriers and assessment of alternative materials. Draft industry guidelines (prepared by Surfriders for Nordic Council) have been submitted to ICG ML (1) 2023 for comment including discussion of next steps (development of background document and ospar guidelines; EIHA 2024). Assessment of alternative materials will start in 2023. [2023]"/>
    <n v="1"/>
    <n v="2"/>
    <s v="1 - Task will support the delivery of one or more strategic objectives and/or operational objectives"/>
    <x v="1"/>
    <x v="0"/>
    <x v="1"/>
    <m/>
    <s v="Two OSPAR briefs on the problem and available management measures (one directed at industry, one directed at policymakers).  _x000a_Awareness about the problem and available solutions among industry and policymakers.  _x000a_If appropriate, develop OSPAR Recommendation. "/>
    <x v="5"/>
    <s v="Benedicte Jenot (Fr), Helen Klimt (SE)"/>
    <n v="2022"/>
    <s v="2023: OSPAR will issue two briefs, one for the industry and one for policy makers/authorities to raise awareness about the problem and possible solutions. If resources are available, the briefs can be complemented with more accessible awareness raising material, such as a short film. _x000a_2023: Investigate alternative materials for bio-carriers that are less harmful if they end up in the environment. _x000a_2024, if appropriate: OSPAR will develop a recommendation so that CP will report on the actions implemented and their efficiency. "/>
  </r>
  <r>
    <x v="0"/>
    <x v="3"/>
    <x v="9"/>
    <m/>
    <x v="30"/>
    <s v="Reduce macro litter losses in wastewater treatment systems "/>
    <s v="OSPAR action dependent on French national project, which is expected to meet its first delivery milestone in 2023 with a report of projects / experiments carried out by CPs to retrieve macro litter in wastewater networks (including sewage discharges form storm overflows). Once report available, information will be requested from ICG-ML on devices tried in CPs networks. [2023]"/>
    <n v="1"/>
    <m/>
    <s v="1 - Task will support the delivery of one or more strategic objectives and/or operational objectives"/>
    <x v="1"/>
    <x v="0"/>
    <x v="1"/>
    <m/>
    <s v="Evaluation report on pilot projects and best practice guidelines  "/>
    <x v="5"/>
    <s v="Benedicte Jenot (Fr)"/>
    <n v="2023"/>
    <s v="2023 to 2025: Report of project/experiments carried out by Cps to retrieve macro litter in wastewater networks (including sewage discharges from storm overflows) _x000a_2024: share data and cost-efficiency analyses for each device put in place _x000a_2025: draw c2023onclusions based on these experiments and their results to share among contracting parties and encourage them to take on or develop the use of these devices/techniques accordingly"/>
  </r>
  <r>
    <x v="0"/>
    <x v="3"/>
    <x v="9"/>
    <m/>
    <x v="31"/>
    <s v="Prevent of inputs of microplastics from selected land-based sources into the marine environment"/>
    <s v="ECHA proposal relating to incidental releases has been published and is being discussed amongst Member States. Briefing note on OSPAR’s microplastic work prepared and distributed through BaseCamp to inform Contracting Parties that are Member States. Await final REACH legislation first? Use ICG ML (1) 2023 meeting to discuss the next step (gap analysis to see where OSPAR still can add value including need to organise a workshop?) [2023]"/>
    <m/>
    <m/>
    <s v="2 - Task will have a significant impact on one or more operational objectives"/>
    <x v="1"/>
    <x v="2"/>
    <x v="2"/>
    <m/>
    <s v="Background document on identified sources and main solutions available  _x000a_An OSPAR measure/or OSPAR measures "/>
    <x v="5"/>
    <s v="Stefanie Werner (DE)"/>
    <n v="2022"/>
    <s v="2022: Translation of Issue Paper of Berlin Workshop Series on MP_x000a_2022/23 Assessment of land-based sources of microplastics, _x000a_2022/23: exchange of key findings on microplastic sources, pathways, emissions, impacts and solutions, _x000a_2024: finalise list of sources where OSPAR could develop coordinated measures _x000a_2026: adopt measures to prevent and reduce further microplastic inputs, including regional strategy _x000a_2026-28: Evaluate new/emerging sources to be addressed and tackled  _x000a_2022-2030 contribute to the consultation and legislative process within REACH, the upcoming proposal on unintentionally released microplastics and any other relevant EU initiatives"/>
  </r>
  <r>
    <x v="0"/>
    <x v="3"/>
    <x v="9"/>
    <m/>
    <x v="32"/>
    <s v="Reduce microplastic contamination from artificial grass "/>
    <s v="Background document drafted and presented to ICG-ML(1) 2023 where the direction of OSPAR work was considered in view of REACH work on artificial grass granular infill. ICG ML agreed to keep pursuing this action, complementing the EU Action and work on measures. The wider task group would meet to make a plan and a timeline [2023]"/>
    <m/>
    <m/>
    <s v="1 - Task will support the delivery of one or more strategic objectives and/or operational objectives"/>
    <x v="1"/>
    <x v="0"/>
    <x v="1"/>
    <m/>
    <s v="Possible OSPAR Recommendation _x000a__x000a_Guidance document for use by Contracting Parties and their stakeholders to reduce microplastic pollution from artificial grass"/>
    <x v="5"/>
    <s v="Arabelle Bentley (KIMO), Isobel Shears/Morag Campbell (UK)"/>
    <n v="2022"/>
    <s v="End 2022:   Background Document completed _x000a_Spring 2023:  Information exchange events _x000a_Autumn 2023:  Guidance Document completed _x000a_Spring 2024:  ICG-ML to consider study report and next steps with potential to take an OSPAR recommendation forward _x000a_Adopt OSPAR measure in 2024"/>
  </r>
  <r>
    <x v="0"/>
    <x v="3"/>
    <x v="9"/>
    <m/>
    <x v="33"/>
    <s v="Harmonise practices related to the provision and use of Port Reception Facilities "/>
    <s v="Based on key elements of the new PRF Directive and approved RAP2 task template, an overview has been made by the lead of possible topics that could benefit from OSPAR wide harmonisation. This overview will be included in a work plan that will be discussed with the other task team members start of 2023. Spring 2023 will be used for an exchange of information and agreement on scope and methodology [2023]"/>
    <m/>
    <m/>
    <s v="1 - Task will support the delivery of one or more strategic objectives and/or operational objectives"/>
    <x v="2"/>
    <x v="2"/>
    <x v="2"/>
    <m/>
    <s v="Inventory of good practices for the provision and use of PRF in fishing and recreational ports;_x000a_Recommendations for a more harmonized approach for the provision and use of PRF within the OSPAR area;_x000a_Guidance document on good practices related to the on-board management and facilities for collection of waste fishing gear to support progression towards a circular lifecycle for fishing gear "/>
    <x v="5"/>
    <s v="Peter van den Dries (Be)"/>
    <n v="2022"/>
    <s v="Autumn 2022: Exchange of information and agreement on scope and methodology. _x000a_Spring 2023: First draft of inventory of good PRF and waste management practices + proposals regarding need for further action._x000a_Spring 2024: Inventory of good PRF and waste management practices + proposals for further actions finalised ._x000a_Autumn 2024 (preliminary completion date):  agreement within ICGML on good practices + initiating further actions, including new timeline "/>
  </r>
  <r>
    <x v="0"/>
    <x v="3"/>
    <x v="9"/>
    <m/>
    <x v="34"/>
    <s v="Manage end-of-life recreational vessels"/>
    <s v="UK finances a contractor to expand Scottish research to the UK/OSPAR region. Tender has been commissioned to the same consultant as for the EPR/fishing gear study. Delivery date: end of March 2023. workshop 23 February 2023 to discuss draft results. [2023]"/>
    <m/>
    <m/>
    <s v="1 - Task will support the delivery of one or more strategic objectives and/or operational objectives"/>
    <x v="1"/>
    <x v="0"/>
    <x v="1"/>
    <m/>
    <s v="EOL Recreational vessel inventory methodology;_x000a_EOL Recreational vessel waste management guidance;_x000a_EOL Recreational Vessel OSPAR inventory;_x000a_(Future measures based on project outputs and relevant EC policy developments) "/>
    <x v="5"/>
    <s v="Morag Campbell (UK)"/>
    <n v="2022"/>
    <s v="Summer 2023: Inventory methodology and waste management guidance finalised; Autumn 2024 (end point of task):  OSPAR region inventory finalised and published. "/>
  </r>
  <r>
    <x v="0"/>
    <x v="3"/>
    <x v="9"/>
    <m/>
    <x v="35"/>
    <s v="Prevent microplastic pollution resulting from plastic pellet, powder and flake loss"/>
    <s v="Two lines of action: a) certification scheme: close to getting what OSPAR wants, and follows the line in REACH proposal; Operation Clean Sweep Certification Scheme in operation in January 2023; first reporting on Pellets Recommendation due for EIHA 2023; b) clean up guidance: work in progress by French consultant. EIHA 2023 will be informed on how alignment Recommendation with OCS scheme and on what OSPAR will/should do next.  [2023]"/>
    <m/>
    <m/>
    <s v="1 - Task will support the delivery of one or more strategic objectives and/or operational objectives"/>
    <x v="1"/>
    <x v="0"/>
    <x v="1"/>
    <m/>
    <s v="A report which reviews the final plastics industry international pellet loss prevention certification scheme design and its alignment with OSPAR requirements.  _x000a_A guidance document to support contracting parties in the management and handling of pellet loss clean-ups. _x000a_"/>
    <x v="5"/>
    <s v="Morag Campbell (UK), Nina Lange (Nl)"/>
    <n v="2022"/>
    <s v="Summer 2023*:  Review document on pellet loss prevention and management measures.  Autumn 2023:  Guidance document finalised and published  _x000a_End 2023 - End of Action, potentially new action developed depending on conclusions/recommendations of review document "/>
  </r>
  <r>
    <x v="0"/>
    <x v="3"/>
    <x v="9"/>
    <m/>
    <x v="36"/>
    <s v="Understand the location of litter accumulations "/>
    <s v="work has progressed through Clean Atlantic project that finishes end of June 2023. Results for Action expected September 2023 [2023]"/>
    <m/>
    <m/>
    <s v="1 - Task will support the delivery of one or more strategic objectives and/or operational objectives"/>
    <x v="1"/>
    <x v="0"/>
    <x v="1"/>
    <m/>
    <s v="Document on state of the art of the knowledge about marine litter pathways and hotspots  _x000a_Improved Marine Litter Transport tool  _x000a_Maps of accumulation areas  _x000a_User friendly interactive web platform. _x000a_Document on opportunities for future data collection and monitoring improvement"/>
    <x v="5"/>
    <s v="Sandra Moutinho (PO) Jesus Gago (ES)"/>
    <n v="2022"/>
    <s v="End date: 2023 _x000a__x000a_Milestones: _x000a_Upgrading of the Marine Litter Transport Tool. _x000a_Creation of an interactive web platform _x000a_Delivery of maps of hotspots _x000a_Analysis of transboundary inputs.  _x000a_Analysis of level of uncertainty and ways forward to reduce it _x000a_Review of methods to simulate biofouling growth on debris surface and implications on marine litter behaviour. _x000a_Development of the equation to include the biofouling component in the Transport Tool. "/>
  </r>
  <r>
    <x v="0"/>
    <x v="3"/>
    <x v="9"/>
    <m/>
    <x v="37"/>
    <s v="Programme management plan for the implementation of the OSPAR Regional action plan for marine litter "/>
    <s v="Initial progress was reviewed at iCG-ML(1) 23; programme management plan has been developed, fully aligned with NEAES IP [2023]"/>
    <m/>
    <m/>
    <s v="4 - Task will have a critical impact on one or more strategic objectives and fully implement one or more operational objectives"/>
    <x v="1"/>
    <x v="0"/>
    <x v="1"/>
    <m/>
    <s v="Adoption of programme management plan and subsequent updating (feeding into NEAES Implementation Plan).  _x000a_Review progress of implementation _x000a_Final evaluation report "/>
    <x v="5"/>
    <s v="ICG-ML co-convenors"/>
    <n v="2022"/>
    <s v="2024: interim report of the implementation of the RAP-ML, which will provide input for the NEAES 2025 review.   _x000a__x000a_2029: Evaluation report "/>
  </r>
  <r>
    <x v="0"/>
    <x v="3"/>
    <x v="10"/>
    <m/>
    <x v="38"/>
    <s v="Improve evidence base on harm in relation to marine litter"/>
    <m/>
    <n v="1"/>
    <n v="1"/>
    <s v="1 - Task will support the delivery of one or more strategic objectives and/or operational objectives"/>
    <x v="0"/>
    <x v="0"/>
    <x v="0"/>
    <m/>
    <s v="Dedicated chapter on harm caused by marine litter in OSR 2023; identification of priority RAP actions based on evidence of harm"/>
    <x v="5"/>
    <s v="Stefanie Werner (DE)"/>
    <n v="2020"/>
    <n v="2023"/>
  </r>
  <r>
    <x v="0"/>
    <x v="3"/>
    <x v="10"/>
    <m/>
    <x v="39"/>
    <s v="Bridge the gap between monitoring and policy "/>
    <s v="Initial steps agreed at ICG-ML (1) 2022 &amp; updated in the Action sharepoint folder; Indicator leads to review the TTs and ID where monitoring can support each action; Progress reported  to ICG-ML (1) 2023. [2023]"/>
    <m/>
    <m/>
    <s v="1 - Task will support the delivery of one or more strategic objectives and/or operational objectives"/>
    <x v="1"/>
    <x v="2"/>
    <x v="2"/>
    <m/>
    <s v="RAP implementation spreadsheet.   _x000a_Monitoring and policy leads support group. _x000a_Review of assessment key findings and RAP to ensure evidence is informing.  Gap analysis of opportunities for future actions using thematic assessment. _x000a_Potential section in RAP with focused ‘strengthening monitoring and evidence ‘ actions added for future revisions of the RAP "/>
    <x v="5"/>
    <s v="Josie Russell (UK)"/>
    <n v="2022"/>
    <s v="Throughout RAP lifetime"/>
  </r>
  <r>
    <x v="0"/>
    <x v="3"/>
    <x v="11"/>
    <m/>
    <x v="40"/>
    <s v="Reduce the impact of expanded polystyrene and extruded polystyrene (EPS / XPS) in the marine environment – development of OSPAR products"/>
    <s v="As the OceanWise project reached its final semester, the project team is currently developing the list of recommendations regarding the adoption of policies and best practices for the industry and society to reduce the impact of expanded and extruded polystryrene products (EPS and XPS). These will be the basis for the design of OSPAR products on this topic [2023]"/>
    <n v="2"/>
    <n v="3"/>
    <s v="2 - Task will have a significant impact on one or more operational objectives"/>
    <x v="2"/>
    <x v="0"/>
    <x v="2"/>
    <m/>
    <s v="OSPAR background document; OSPAR measures"/>
    <x v="5"/>
    <s v="Sandra Moutinho (PO)"/>
    <n v="2020"/>
    <s v="2022: OceanWise will produce final set of solutions; 2022: Development of OSPAR background document;_x000a_2022: Presentation of circular economy indicators and practical tool _x000a_2023: Proposal for adoption at ICG-ML and then EIHA of specific OSPAR recommendations related to policies on the management of certain plastics&quot;"/>
  </r>
  <r>
    <x v="0"/>
    <x v="3"/>
    <x v="11"/>
    <m/>
    <x v="41"/>
    <s v="Prevent and reduce plastic waste by coastal municipalities and cities"/>
    <s v="English translations of German guidances (on best practice examples and on legal options for municipalities) completed.   Next steps discussed at ICG ML (1) 2023: where can OSPAR add value and how to reach out to municipalities (e.g. through  KIMO) [2023]"/>
    <m/>
    <m/>
    <s v="1 - Task will support the delivery of one or more strategic objectives and/or operational objectives"/>
    <x v="1"/>
    <x v="2"/>
    <x v="2"/>
    <m/>
    <s v=" Develop guidelines, pilot projects, networks and Action Plans with municipalities and cities"/>
    <x v="5"/>
    <s v="Stefanie Werner (DE)"/>
    <n v="2022"/>
    <s v="2026 end date; 2022 - Compile available info/guidelines/Action Plans. _x000a_- 2022-2024 - networking with municipalities and cities  _x000a_-2024-5 Provide guidelines on BP in waste prevention and management and on legal options _x000a_- 2024-2026 Start further pilot projects based on the best practices "/>
  </r>
  <r>
    <x v="0"/>
    <x v="3"/>
    <x v="11"/>
    <m/>
    <x v="42"/>
    <s v="Define measures and strategies for the phasing out or restriction of use of single use plastics prone to become marine litter in complement to the EU SUP Directive. "/>
    <s v="Initial analysis of gaps in the SUP Directive is underway using data from SAR and the OSPAR Beach litter database. Task group plugged in to work in HELCOM on balloons and shotgun wads. Task group will meet again in January 2023. Working towards draft document for ICG ML (2) 2023. [2023]"/>
    <m/>
    <m/>
    <s v="2 - Task will have a significant impact on one or more operational objectives"/>
    <x v="1"/>
    <x v="0"/>
    <x v="1"/>
    <m/>
    <s v="Development of a GAP analysis on what items/topics SUP-D does not cover (beyond the top 10) and solutions and corresponding alternatives to either phase-out or reduce the items, _x000a_Sharing of national strategies to implement these solutions, _x000a_Process defined to support the EC in revising the EU directive according to GAP analysis. "/>
    <x v="5"/>
    <s v="Benedicte Jenot (Fr), Frederique Mongodin (SAR)"/>
    <n v="2022"/>
    <s v="2023: GAP analysis _x000a_2024: identify solutions at the national and local level _x000a_2024: Share national strategies to implement these solutions, _x000a_2024:  share experience and details on national strategy on the implementation of the SUP Directive _x000a_Informing the revision process of the EU directive in 2026 to add items / restriction of use according to GAP analysis "/>
  </r>
  <r>
    <x v="0"/>
    <x v="3"/>
    <x v="12"/>
    <m/>
    <x v="43"/>
    <m/>
    <m/>
    <e v="#N/A"/>
    <e v="#N/A"/>
    <m/>
    <x v="3"/>
    <x v="1"/>
    <x v="3"/>
    <m/>
    <m/>
    <x v="6"/>
    <m/>
    <m/>
    <m/>
  </r>
  <r>
    <x v="0"/>
    <x v="3"/>
    <x v="13"/>
    <m/>
    <x v="44"/>
    <s v="Plastic materials in the marine environment "/>
    <n v="2023"/>
    <n v="1"/>
    <n v="3"/>
    <s v="1 - Task will support the delivery of one or more strategic objectives and/or operational objectives"/>
    <x v="2"/>
    <x v="0"/>
    <x v="2"/>
    <m/>
    <s v="Report on sources of plastic materials in the marine environment from offshore oil and gas activities, extent of its use and suitable alternatives._x000a_OIC to agree a measure for the phase out of the placement of plastic materials in the marine environment. "/>
    <x v="1"/>
    <s v="Mark Shields (mark.shields@beis.gov.uk) from OPRED (UK)"/>
    <n v="2022"/>
    <s v="1. Start date 2022_x000a_2. Identify sources of plastic materials in the marine environment from offshore oil and gas activities by 2023. _x000a_3. Assess the extent of use of plastic materials and proposals for reduction by 2024_x000a_4. By 2025 develop measures to phasing out the placement of plastic materials. "/>
  </r>
  <r>
    <x v="0"/>
    <x v="3"/>
    <x v="14"/>
    <m/>
    <x v="45"/>
    <s v="Plastic substances contained in offshore chemicals "/>
    <n v="2023"/>
    <n v="1"/>
    <n v="2"/>
    <s v="1 - Task will support the delivery of one or more strategic objectives and/or operational objectives"/>
    <x v="1"/>
    <x v="0"/>
    <x v="1"/>
    <m/>
    <s v="Annual Expert Assessment Panel report_x000a_Report on extent of its use and discharge of plastic substances, including, microplastics, contained in offshore chemicals."/>
    <x v="1"/>
    <s v="Mark Shields (mark.shields@beis.gov.uk) from OPRED (UK)"/>
    <n v="2020"/>
    <s v="1. Start date 2020_x000a_2. 2022 – Amendment to OSPAR Recommendation 2017/01 – HOCNF form to capture substance level data_x000a_3. 2023 – Agree on a common approach to reporting of microplastics for consistency between Contracting Parties_x000a_4. 2025, 2026, 2027 - annual Expert Assessment Panel report  _x000a_5. Analyse the extent of the use and discharge of plastic substances, including, microplastics, contained in offshore chemicals by 2027_x000a_6. By 2027 develop measures to phase out plastic substances, including, microplastics, contained in offshore chemicals "/>
  </r>
  <r>
    <x v="0"/>
    <x v="3"/>
    <x v="15"/>
    <m/>
    <x v="46"/>
    <s v="Monitor, prevent and reduce riverine inputs of macro litter to the marine environment and share knowledge on micro litter monitoring in rivers "/>
    <s v="Preparation of scoping document underway, looking at best available techniques for riverine monitoring. Outline has been discussed at ICG-ML(1) 2023. Document planned to be discussed at ICG ML (2) 2023. Joint RSC Workshop foreseen for 2024. [2023]"/>
    <n v="2"/>
    <n v="2"/>
    <s v="2 - Task will have a significant impact on one or more operational objectives"/>
    <x v="1"/>
    <x v="0"/>
    <x v="1"/>
    <m/>
    <s v="Development and implementation of a methodology to measure riverine inputs of macro litter compare  and map pollution over time. Ensure cooperation between contracting parties to monitor riverine inputs and share data._x000a_Report on best practices to prevent and clean-up riverine pollution._x000a_Adoption of an OSPAR Recommendation._x000a_Reliable and harmonized monitoring strategy for macro riverine litter._x000a__x000a_"/>
    <x v="5"/>
    <s v="Senne Aertbelien (BE), Benedicte Jenot (Fr), Mareike Erfeling/Eric Copiuspeereboom (Nl)"/>
    <n v="2022"/>
    <s v="2024: Creation of a reliable and harmonized methodology; 2024: Engagement with the EU, River Basin Commissions; 2025: Development and sharing of best practices; 2026: if appropriate, adoption of an OSPAR Recommendation"/>
  </r>
  <r>
    <x v="0"/>
    <x v="3"/>
    <x v="16"/>
    <m/>
    <x v="47"/>
    <s v="Prevent, locate, retrieve and handle ALDFG "/>
    <s v="Small delay: Sweden published a call to tender for a consultant to conduct the gap analysis on the application of the FAO guidelines within the OSPAR maritime area (phase 1). No takers - Sweden will try again in 2023 with expanded scope. No lead yet identified for second phase [2023]"/>
    <n v="1"/>
    <n v="4"/>
    <s v="1 - Task will support the delivery of one or more strategic objectives and/or operational objectives"/>
    <x v="2"/>
    <x v="2"/>
    <x v="2"/>
    <m/>
    <s v="BEP/BAT compilation to tackle ALDFG;_x000a_Development of a platforms/ tools or scoping of existing platforms to report ALDFG;_x000a_Protocol for retrieval; _x000a_Joint research reports "/>
    <x v="5"/>
    <s v="Lisa Bredahl-Nerdal (SE - phase 1)"/>
    <n v="2022"/>
    <s v="2022: Gap analysis; _x000a_2022/2023: Compilation of best practices (BEP) and technologies (BAT) _x000a_2022/2023:  review of existing approaches and tools to report ALDFG;  _x000a_2022/2023: Development/agreement of a protocol to retrieve ALDFG _x000a_2023-2026: Initiate/coordinate joint projects _x000a_2023-2026: Identify knowledge gaps _x000a_2023-2026: Improve understanding of ALDFG's economic impact "/>
  </r>
  <r>
    <x v="0"/>
    <x v="3"/>
    <x v="16"/>
    <m/>
    <x v="48"/>
    <s v="Promote practical solutions for reducing the impact of certain specific fishing related items, such as net cuttings and dolly rope. "/>
    <s v="Work is underway. Development of Scene setting document to inform Marine directors on the need of a ban on dolly rope. parallel work underway to deal with net cuttings [2023]"/>
    <m/>
    <m/>
    <s v="3 - Task will have a significant impact on one or more strategic objectives and/or fully implement one or more operational objectives"/>
    <x v="1"/>
    <x v="0"/>
    <x v="1"/>
    <m/>
    <s v="OSPAR guidelines _x000a__x000a_-Strengthened monitoring and increased knowledge base._x000a_-Education for fishers guidelines and fishing for litter updated _x000a_-coordinated OSPAR behaviour change campaign _x000a_-OSPAR recommendation "/>
    <x v="5"/>
    <s v="Senne Aertbelien (BE) Stefanie Werner (DE), Ewoud Kuin/Mareike Erfeling (NL), Arabelle Bentley (KIMO)"/>
    <n v="2022"/>
    <s v="2023 Create OSPAR guidelines t _x000a_2023-2024 Dolly rope, net cuttings  and other fishing related litter are incoorperated and mentioned in EPR schemes, and if feasible the CEN standard on circular fishing gear _x000a_2024 OSPAR recommendation _x000a_2024–2026 Update the fishing for litter and fishermen education recommendation  "/>
  </r>
  <r>
    <x v="0"/>
    <x v="3"/>
    <x v="16"/>
    <m/>
    <x v="49"/>
    <s v="Address recreational fishing as a source for marine litter"/>
    <s v="no detailed work plan yet [2023]"/>
    <m/>
    <m/>
    <s v="1 - Task will support the delivery of one or more strategic objectives and/or operational objectives"/>
    <x v="2"/>
    <x v="2"/>
    <x v="2"/>
    <m/>
    <s v="Report on impact of recreational fishing _x000a_- Recommendations for actions to be taken up by policy-makers _x000a_- Set of best practices for the sector–related industries _x000a_- Awareness raising products _x000a_- Evaluation of mitigation measures "/>
    <x v="5"/>
    <s v="Sandra Moutinho (PO)"/>
    <n v="2022"/>
    <s v="Quantification of recreational fishing gear put on the market in OSPAR CPs Start 2022 and ends 2023 _x000a_2022-2023: Assessment of losses of recreational fishing gear _x000a_2022-2023: Assessment of (littered) waste from recreational activities _x000a_Suggest appropriate measures to prevent and reduce losses of fishing gear. Start 2024 end 2025 _x000a_Implement suggested measures, start 2026 _x000a_Evaluate the effect of implemented measures.  _x000a_End 2029  "/>
  </r>
  <r>
    <x v="0"/>
    <x v="3"/>
    <x v="16"/>
    <m/>
    <x v="50"/>
    <s v="Raise awareness and improve education in the fishing sector, including the strengthening of the OSPAR recommendations on Fishing for litter and on Sustainability Education Programmes for Fishers "/>
    <s v="NL first step (ICG-ML 1 2022) - Based on experience from ProSea foundation - translating an e-learning module on e-litter for OSPAR use (2022).  Meeting organised with ProSea to share experience and present the e-learning module in October 2022. Verbal update given at ICG ML (1) 2023. [2023]"/>
    <m/>
    <m/>
    <s v="1 - Task will support the delivery of one or more strategic objectives and/or operational objectives"/>
    <x v="1"/>
    <x v="0"/>
    <x v="1"/>
    <m/>
    <s v="Update and strengthening of _x000a__x000a_1) OSPAR Recommendation 2016/01 on the reduction of marine litter through the implementation of fishing for litter initiatives _x000a__x000a_2) OSPAR Recommendation 2019/01 on the reduction of marine litter through the Implementation of Sustainability Education Programmes for Fishers  "/>
    <x v="5"/>
    <s v="Ewoud Kuin/Mareike Erfeling (NL)"/>
    <n v="2022"/>
    <s v="2022-2024: monitor and where possible support the development of an EU standard  _x000a__x000a_2024-:2026 adopt updated recommendations (as appropriate)"/>
  </r>
  <r>
    <x v="0"/>
    <x v="3"/>
    <x v="16"/>
    <m/>
    <x v="51"/>
    <s v="Prevent and reduce marine litter from aquaculture "/>
    <s v="Project plan scoped out. Plan for 2 workshops (1 to engage key stakeholders and inform direction of study, 2nd to present results of study), and a scoping study. Issues with procurement have delayed progress [2023]"/>
    <m/>
    <m/>
    <s v="2 - Task will have a significant impact on one or more operational objectives"/>
    <x v="2"/>
    <x v="2"/>
    <x v="2"/>
    <m/>
    <s v="Information gathering_x000a__x000a_Sharing good practice:  Good practice framework for the prevention, monitoring and retrieval of marine litter from aquaculture sites and the decommissioning of aquaculture sites _x000a_ Supporting aquaculture management: OSPAR guidelines for the inclusion of marine litter prevention, monitoring and retrieval activities within licensing and permit requirements.  _x000a_OSPAR guidelines on the improvement of decommissioning protocol to reduce and prevent marine litter.  _x000a__x000a_If appropriate, OSPAR recommendation on the implementation of such guidelines for Contracting Parties to report against.  _x000a_Harmonisation with other end-of-life fishing gear policy_x000a_"/>
    <x v="5"/>
    <s v="Isobel Shears/Morag Campbell (UK)"/>
    <n v="2022"/>
    <s v="Late 2023: Good practice framework published _x000a_Autumn 2024: CEN standard on Circularity and recyclability of fishing gear and aquaculture equipment published _x000a_Winter 2024: OSPAR develops recommendation/other measure                             January 2025: EPR for fishing and aquaculture gear implemented"/>
  </r>
  <r>
    <x v="1"/>
    <x v="4"/>
    <x v="17"/>
    <m/>
    <x v="52"/>
    <s v="Ecologically coherent MPA network"/>
    <s v="2023 - Progress made on updating the 2017 Workplan &amp; streamlining it with the NEAES task  _x000a_* Resources in place by NL, who has secured funding for a contractor to work on the pilot assessment as proof of concept for connectivity &amp; representativity. _x000a_* Task Group meeting in nov 2022, further TG-meetings planned for 2023. "/>
    <n v="1"/>
    <n v="2"/>
    <s v="1 - Task will support the delivery of one or more strategic objectives and/or operational objectives"/>
    <x v="1"/>
    <x v="0"/>
    <x v="1"/>
    <s v="OSPAR 2021 first approved inclusion"/>
    <s v="Dependent of furhter method development. An assessment method to inform work to make the OSPAR network of MPAs ecocoherent (improving currently agreed criteria of the method and further development)"/>
    <x v="7"/>
    <s v="Netherlands (Sjaak Vonk)"/>
    <n v="2021"/>
    <n v="2030"/>
  </r>
  <r>
    <x v="1"/>
    <x v="4"/>
    <x v="17"/>
    <m/>
    <x v="53"/>
    <s v="NACES MPA Roadmap"/>
    <s v="2023 - Peer review and public consultation concluded as per the road map. ICG MPA (extra) incorporated relevant information in proforma and draft amended dec/rec, and forwarded to BDC."/>
    <n v="1"/>
    <m/>
    <s v="1 - Task will support the delivery of one or more strategic objectives and/or operational objectives"/>
    <x v="1"/>
    <x v="0"/>
    <x v="1"/>
    <m/>
    <s v="updated NACES MPA nomination proforma and amending Dec and Rec"/>
    <x v="7"/>
    <s v="Germany (Janos Hennicke), Norway (Eirik Pettersen Drablos), EU (Michail Papadoyannakis, Alice Belin), Sweden (Richard Emmerson, Pia Nordling)"/>
    <n v="2021"/>
    <s v="OSPAR 2023"/>
  </r>
  <r>
    <x v="1"/>
    <x v="4"/>
    <x v="18"/>
    <m/>
    <x v="54"/>
    <s v="Identify barriers to MPA management"/>
    <s v="2023 - Task Group meeting held Feb 2023. Template revision proposed. Note progress will be dependent on BDC approving revised template. Work is underway. Members of TG  supporting UK."/>
    <n v="1"/>
    <n v="3"/>
    <s v="1 - Task will support the delivery of one or more strategic objectives and/or operational objectives"/>
    <x v="2"/>
    <x v="0"/>
    <x v="2"/>
    <m/>
    <s v="list of barriers and proposals for addressing them"/>
    <x v="7"/>
    <s v="UK (Laura Cornick)"/>
    <m/>
    <s v="BDC 2023 report on identified barriers. BDC 2024 report on steps taken to overcome barriers"/>
  </r>
  <r>
    <x v="1"/>
    <x v="4"/>
    <x v="19"/>
    <m/>
    <x v="55"/>
    <s v="Mechanism for EIA/SEA on plans/projects/programmes with the potential to impact on OSPAR MPAs in ABNJ."/>
    <s v="Options to be presented to EIHA 2023"/>
    <n v="3"/>
    <n v="3"/>
    <s v="3 - Task will have a significant impact on one or more strategic objectives and/or fully implement one or more operational objectives"/>
    <x v="1"/>
    <x v="2"/>
    <x v="2"/>
    <m/>
    <s v="Mechanism for EIA/SEA on plans/projects/programmes with the potential to  impact on MPAs in ABNJ"/>
    <x v="5"/>
    <s v="Steven Vandenborre (Be)"/>
    <n v="2022"/>
    <s v="EIHA Spring 2023: evaluation of the mechanism options and advise to HOD, on the basis of the proposal by the Task lead;  EIHA Autumn 2023 and Spring 2024: further contribution by EIHA to the development of the mechanism"/>
  </r>
  <r>
    <x v="1"/>
    <x v="4"/>
    <x v="20"/>
    <m/>
    <x v="56"/>
    <s v="OSPAR Marine Bird Recovery Action Plan"/>
    <s v="2023 - Task and finish group established.  Criteria and concept actions prepared for review in Committees.  Revision of template milestones proposed with aim of adopting plan by 2024."/>
    <n v="1"/>
    <n v="3"/>
    <s v="1 - Task will support the delivery of one or more strategic objectives and/or operational objectives"/>
    <x v="2"/>
    <x v="0"/>
    <x v="2"/>
    <s v="OSPAR 2021 first approved inclusion"/>
    <s v="OSPAR Marine Bird Recovery Plan (adopted as an Agreement or Recommendation)"/>
    <x v="7"/>
    <s v="UK (Matt Parsons, as OSPAR co-chair of JWGBIRD)"/>
    <d v="2021-06-01T00:00:00"/>
    <s v="June 2021_x0009_Start collation of information on pressures, impacts and measures _x000a__x000a_Oct 2021_x0009_JWGBIRD meeting – review draft overview of pressures and measures  _x000a__x000a_Nov 2021_x0009_COBAM – include overview of pressures and measures in first draft of Marine Bird Thematic Assessment _x000a__x000a_March 2022 _x0009_BDC – consider first draft of Marine Bird Thematic Assessment  _x000a__x000a_April 2022_x0009_‘JWGBIRD plus’ workshop – first proposals for actions in Marine Bird Recovery Action Plan _x000a__x000a_October 2022 _x0009_JWGBIRD Meeting - Complete Overview of pressures and existing measures; agree draft proposals for actions in Marine Bird Recovery Action Plan _x000a__x000a_November 2022 _x0009_ COBAM – consider first draft of Marine Bird Recovery Action Plan, alongside second draft of marine bird Thematic Assessment _x000a__x000a_March 2023_x0009_BDC – agree on final Marine Bird Recovery Action Plan, alongside final marine bird Thematic Assessment. _x000a__x000a_June 2023_x0009_OSPAR – CPs agree to adopt Marine Bird Recovery Action Plan alongside the QSR2023. "/>
  </r>
  <r>
    <x v="1"/>
    <x v="4"/>
    <x v="21"/>
    <m/>
    <x v="57"/>
    <s v="To identify and understand the main sources of entanglement of sea turtles in the Eastern Atlantic and to develop adequate management measures"/>
    <s v="The kick off of the contract will take place in March 2023. In consequence, all milestones in the template have been updated.[2023]"/>
    <n v="2"/>
    <n v="3"/>
    <s v="2 - Task will have a significant impact on one or more operational objectives"/>
    <x v="2"/>
    <x v="0"/>
    <x v="2"/>
    <m/>
    <s v="Background document on sources of entanglement in the OSPAR region and Macaronesia and proposal of measures"/>
    <x v="5"/>
    <s v="Marta Martinez-Gil (ES)"/>
    <n v="2022"/>
    <s v="Commission 2024: establishment of the mechanism "/>
  </r>
  <r>
    <x v="1"/>
    <x v="4"/>
    <x v="21"/>
    <s v="S5.O4; S5.O6; S8.O1"/>
    <x v="58"/>
    <s v="Scoping exercise on potential actions for large whale protection "/>
    <s v="2023 - Information compiled and Draft scoping exercise report prepared in 2022, under review in Q2 2023. Anticipated to be presented to ICG-POSH 2023 for consideration and identification of any next steps/actions as recommended by ICG-POSH."/>
    <n v="1"/>
    <m/>
    <s v="1 - Task will support the delivery of one or more strategic objectives and/or operational objectives"/>
    <x v="2"/>
    <x v="0"/>
    <x v="1"/>
    <m/>
    <s v="Detailed scoping exercise report undertaken, presenting its results and identifying where existing and possible actions to further mitigate anthropogenic threats to each listed whale species are concerned"/>
    <x v="7"/>
    <s v="Ireland (Oliver Ó Cadhla)"/>
    <n v="2022"/>
    <s v="ICG-POSH 2022 (progress update); Task completion in time for BDC 2023"/>
  </r>
  <r>
    <x v="1"/>
    <x v="4"/>
    <x v="22"/>
    <m/>
    <x v="59"/>
    <s v="Improving data on deep-sea elasmobranchs"/>
    <s v="2023 - Due to commence in Q2 2023, based on human resource and expert availability in Task manager country. Initial focus directed at examination of national/regional/North Atlantic data sources and their compatibility/capacity for improved, coordinated sharing/exchange."/>
    <n v="1"/>
    <n v="3"/>
    <s v="1 - Task will support the delivery of one or more strategic objectives and/or operational objectives"/>
    <x v="2"/>
    <x v="0"/>
    <x v="2"/>
    <m/>
    <s v="Identification of critical habitats and key areas for deep-sea elasmobranchs in the NE-Atlantic (link to coll. Action 13).   _x000a_Database on deep-sea elasmobranchs in place. "/>
    <x v="7"/>
    <s v="Ireland (Oliver Ó Cadhla)"/>
    <n v="2021"/>
    <s v="2023 Database in place"/>
  </r>
  <r>
    <x v="1"/>
    <x v="4"/>
    <x v="22"/>
    <m/>
    <x v="60"/>
    <s v="Key area/critical habitat analyses on selected T/D species"/>
    <s v="2023 - Germany provided funding for a 1-year project to develop the modelling approach, analyse data and identify key areas. Modelling has started, some preliminary results are available, final report is expected  to be issued end of 2023."/>
    <m/>
    <m/>
    <s v="1 - Task will support the delivery of one or more strategic objectives and/or operational objectives"/>
    <x v="1"/>
    <x v="0"/>
    <x v="1"/>
    <m/>
    <s v="A report with quantitative analyses of the overlap of key areas/critical habitats of specific T&amp;D species with the OSPAR MPA network including maps for visualisation and potentially recommendations for marine areas worth being selected as additional MPAs to improve OSPAR MPA coverage of key areas/critical habitats as a complementary measure to other conservation and management actions. "/>
    <x v="7"/>
    <s v="Germany (Thorsten Werner, Janos Hennicke)"/>
    <n v="2022"/>
    <n v="2023"/>
  </r>
  <r>
    <x v="1"/>
    <x v="5"/>
    <x v="23"/>
    <m/>
    <x v="61"/>
    <s v="Best practice for Zostera beds habitat restoration"/>
    <s v="2023 - Work started in 2022, with drafting of report outline, expert meeting and information gathering (via survey). DL for survey in mid-Feb, despite reminders information from many CPs still missing. Report will be reviewed by ICG POSH 2023, and final report expected to be delivered to BDC in 2024."/>
    <m/>
    <m/>
    <s v="1 - Task will support the delivery of one or more strategic objectives and/or operational objectives"/>
    <x v="2"/>
    <x v="0"/>
    <x v="1"/>
    <m/>
    <s v="OSPAR guidelines on best practice for Zostera beds habitat restoration. "/>
    <x v="7"/>
    <s v="Sweden (Anna Karlsson)"/>
    <n v="2022"/>
    <n v="2023"/>
  </r>
  <r>
    <x v="1"/>
    <x v="5"/>
    <x v="24"/>
    <m/>
    <x v="62"/>
    <s v="Historical distribution of threatened and Declining (T&amp;D) habitats"/>
    <s v="2023 - Amended in 2022, operation objective link, task description and milestones. Start of task needs to be delayed until 2023 due to QSR workload. Work to deliver this task would be picked up in 2023, following the delivery of the QSR. Needs discussion in ICG-POSH to agree specification and then resources will be identified to deliver the work from 2024 onwards."/>
    <n v="2"/>
    <n v="4"/>
    <s v="2 - Task will have a significant impact on one or more operational objectives"/>
    <x v="2"/>
    <x v="2"/>
    <x v="2"/>
    <s v="OSPAR 2021 first approved inclusion"/>
    <s v="Paper to ICG-POSH 2023 to further refine the specification and seek a decision on whether to go ahead with a pilot. _x000a__x000a_Paper to ICG-POSH 2024 to report the results on the pilot and seek a decision on whether to roll out the new database. _x000a__x000a_A restructured OSPAR T&amp;D habitats database that can be queried to show actual change in extent and/or distribution over a specified time period, where the data exists. _x000a__x000a_Guidance to CPs on the data that is required and how to submit it in the correct format. _x000a__x000a_A database that is richly populated with historical data.."/>
    <x v="7"/>
    <s v="UK (Helen Lillis/ Aschley Cordingley, Elly Hill)"/>
    <n v="2021"/>
    <n v="2025"/>
  </r>
  <r>
    <x v="2"/>
    <x v="6"/>
    <x v="25"/>
    <m/>
    <x v="63"/>
    <s v="Cumulative effects assessment for the QSR 2023"/>
    <s v="[2023]: Whilst there have been some adjustments to the timeline to accommodate engagement with expert groups this task progressed under green / amber status throughout. If CoG approve the outputs for publication Task S7.01.T1: Cumulative effects assessment for the QSR 2023 can be marked as complete in the sufficiency assessment, i.e., the objective has been fully implemented."/>
    <n v="2"/>
    <n v="1"/>
    <s v="2 - Task will have a significant impact on one or more operational objectives"/>
    <x v="0"/>
    <x v="0"/>
    <x v="0"/>
    <m/>
    <s v="One bow tie analysis schema for each QSR 2023 thematic assessment; one completed DAPSIR template for each QSR 2023 thematic assessment; conclusions on collective pressures from human activities on quality status for each thematic assessment in the QSR 2023."/>
    <x v="8"/>
    <s v="Adrian Judd (UK)"/>
    <n v="2020"/>
    <n v="2023"/>
  </r>
  <r>
    <x v="2"/>
    <x v="6"/>
    <x v="25"/>
    <m/>
    <x v="64"/>
    <s v="Cumulative effect method development (CEMD)"/>
    <s v="[2023]: No ICG-EcoC led work has been progressed on this recently.  Whilst focus has been on T1, post-QSR attention will be placed on T2.  S7.01.T2: Cumulative effect method development (CEMD) can be marked as amber and collaboration options identified for the progression of the task."/>
    <n v="2"/>
    <n v="4"/>
    <s v="2 - Task will have a significant impact on one or more operational objectives"/>
    <x v="2"/>
    <x v="2"/>
    <x v="2"/>
    <m/>
    <s v="&quot;Agreed OSPAR focus for cumulative effects assessment, EIA, SEA, MSP, MSFD, Habitats Directive etc. Agreed methodology(s) for assessing and visualizing cumulative effects (for the agreed application(s)); guidance on the agreed cumulative effects assessment methodology(s); guidance on how to assess and communicate uncertainty&quot;"/>
    <x v="8"/>
    <s v="Rob Gerits (NL)"/>
    <s v="2023/24"/>
    <s v="2028?"/>
  </r>
  <r>
    <x v="2"/>
    <x v="6"/>
    <x v="26"/>
    <m/>
    <x v="65"/>
    <m/>
    <m/>
    <e v="#N/A"/>
    <e v="#N/A"/>
    <m/>
    <x v="3"/>
    <x v="1"/>
    <x v="3"/>
    <m/>
    <m/>
    <x v="6"/>
    <m/>
    <m/>
    <m/>
  </r>
  <r>
    <x v="2"/>
    <x v="6"/>
    <x v="27"/>
    <m/>
    <x v="66"/>
    <s v="Development of natural capital accounting framework"/>
    <s v="2023:   Report on the potential policy use of natural capital accounting finished. Report on second version of natural capital accounts for the Northeast Atlantic almost finished. After that, no progress expected due to capacity problems"/>
    <n v="3"/>
    <n v="6"/>
    <s v="3 - Task will have a significant impact on one or more strategic objectives and/or fully implement one or more operational objectives"/>
    <x v="4"/>
    <x v="3"/>
    <x v="4"/>
    <m/>
    <s v="First overview of what a nautral accounting framework could look like for OSPAR"/>
    <x v="8"/>
    <s v="Rob van de Veeren (NL), Jess Bridgland (UK) "/>
    <n v="2021"/>
    <s v="Autumn 2021: first outline/example report; Autumn 2022: second draft; summer 2023: approval (as &quot;other agreement&quot;)"/>
  </r>
  <r>
    <x v="2"/>
    <x v="6"/>
    <x v="28"/>
    <m/>
    <x v="67"/>
    <s v="Dredged Material Management Guidelines "/>
    <s v="The Expert Assessment Panel has assessed, reviewed and is still in the process of revising the OSPAR criteria, guidelines and procedures relating to the dumping of wastes or other matter and to the placement of matter. To be considered at EIHA HODs in autumn 23 [2023]"/>
    <n v="3"/>
    <n v="2"/>
    <s v="3 - Task will have a significant impact on one or more strategic objectives and/or fully implement one or more operational objectives"/>
    <x v="1"/>
    <x v="0"/>
    <x v="1"/>
    <m/>
    <s v="If EIHA consider it necessary publication of an updated Agreement 2014-06 "/>
    <x v="5"/>
    <s v="Convenor of Expert Assessment Panel"/>
    <n v="2022"/>
    <s v="Review Agreement 2014-06 and Agreement 2015-06 commencing April 2022. _x000a_Identify whether or not any sections require updating, to be completed Autumn 2022. _x000a_EAP to notify EIHA 2022(2) or EIHA HoD what changes are required. _x000a_If need for an update agreed by EIHA, revised guidelines to be submitted to EIHA 2023 for approval. "/>
  </r>
  <r>
    <x v="2"/>
    <x v="6"/>
    <x v="29"/>
    <s v="S2.O3"/>
    <x v="68"/>
    <s v="Ship Scrubber discharge management"/>
    <s v="Report on scrubber discharges released as OSPAR publication and shared with IMO; options paper submitted to EIHA 2023 [2023]"/>
    <n v="2"/>
    <n v="3"/>
    <s v="2 - Task will have a significant impact on one or more operational objectives"/>
    <x v="2"/>
    <x v="0"/>
    <x v="2"/>
    <m/>
    <s v="OSPAR measure"/>
    <x v="5"/>
    <s v="Jonas Palsson (SE), Benedicte Jenot (Fr), nn (UK)"/>
    <n v="2021"/>
    <s v="2022 - background doc; 2023 OSPAR measure"/>
  </r>
  <r>
    <x v="2"/>
    <x v="6"/>
    <x v="29"/>
    <s v="S9.O1"/>
    <x v="69"/>
    <s v="Review of background evidence describing the: technical specifications; laying and maintenance operations; and environmental impacts of subsea cables."/>
    <s v="Contracting Parties to review the updated background document intersessionally, and for it to be submitted for approval by EIHA HoDs at their Autumn 2023 meeting. [2023]"/>
    <n v="1"/>
    <n v="2"/>
    <s v="1 - Task will support the delivery of one or more strategic objectives and/or operational objectives"/>
    <x v="1"/>
    <x v="0"/>
    <x v="1"/>
    <m/>
    <s v="Updated OSPAR background documents on the environmental impacts of subsea cables"/>
    <x v="5"/>
    <s v="Adrian Judd (UK), John Wrottesley (ESCA)"/>
    <n v="2021"/>
    <n v="2023"/>
  </r>
  <r>
    <x v="2"/>
    <x v="6"/>
    <x v="29"/>
    <m/>
    <x v="70"/>
    <s v="Task group on deep sea mining, particularly to produce scoping documents."/>
    <s v="JL advice received; work to analyse the MOU with ISA commenced; aiming to submit paper 2 to EIHA HOD in autumn _x000a_Need co-convenor and task group volunteers to assist paper 2 redraft. [2023]"/>
    <n v="1"/>
    <n v="3"/>
    <s v="1 - Task will support the delivery of one or more strategic objectives and/or operational objectives"/>
    <x v="1"/>
    <x v="2"/>
    <x v="2"/>
    <m/>
    <s v="Paper 2: OSPAR measures applicable/relevant to DSM. This paper will provide an overview of which OSPAR measures are applicable/relevant to DSM.In preparation, submission to EIHA March 2022. How we can work more effectively with ISA through current MoU."/>
    <x v="5"/>
    <s v="Amber Cobley (UK)"/>
    <n v="2020"/>
    <s v="Q2 2022 onwards – review MOU ,  report  to EIHA; _x000a__x000a_Q2/3 2022 – DSM task group restart drafting of paper 2 once J/L advice has been received;_x000a__x000a_EIHA 2023 – Submission of paper 2 to EIHA_x0009_ _x000a__x000a_ EIHA 2023 – EIHA consider whether to request production of paper 3 "/>
  </r>
  <r>
    <x v="2"/>
    <x v="6"/>
    <x v="29"/>
    <m/>
    <x v="71"/>
    <s v="Review the risks from new, emerging and increasing pressures on the marine environment "/>
    <s v="Proposed approach submitted to EIHA 2023 [2023]"/>
    <m/>
    <m/>
    <s v="2 - Task will have a significant impact on one or more operational objectives"/>
    <x v="1"/>
    <x v="0"/>
    <x v="1"/>
    <m/>
    <s v="Prioritised list of pressures for which further actions and measures should be developed "/>
    <x v="5"/>
    <s v="EIHA CHair and HODs"/>
    <n v="2022"/>
    <s v="EIHA 2023: agree approach for prioritising new, emerging and increasing pressure and undertaking gap analysis;_x000a_EIHA 2024: agree prioritised list of pressure where further action or measures are required"/>
  </r>
  <r>
    <x v="2"/>
    <x v="6"/>
    <x v="30"/>
    <m/>
    <x v="72"/>
    <s v="OSPAR related tasks to the CIBBRiNA project: Coordinated Development and Implementation of Best Practice in Bycatch Reduction in the North Atlantic Region"/>
    <s v="2023 - EU LIFE project 14 March 2023 accepted and in preparation of Grant Agreement. Start date expected after summer 2023. Needs discussion in ICG-COBAM and/or POSH to determine OSPAR specific tasks and overlap"/>
    <n v="4"/>
    <n v="1"/>
    <s v="4 - Task will have a critical impact on one or more strategic objectives and fully implement one or more operational objectives"/>
    <x v="5"/>
    <x v="0"/>
    <x v="2"/>
    <m/>
    <s v="Deliverables listed for WP2, 4 and 8: _x000a_WP.2: _x000a_- Working guidelines and protocols for data acquisition and integration _x000a_- Legacy standards and associated FAIR (Guiding Principles for scientific data management and stewardship) protocols to be enacted post-project _x000a_- Data collation and developed relational database _x000a_- Taxon-specific development of Bycatch Risk Assessment (ByRA)-like approaches to define management strategy evaluation _x000a_- Management strategy evaluation bycatch risks for selected data poor fisheries _x000a_- Estimate accuracy and precision of bycatch rate estimates for known simulated bycatch rates _x000a_- Monitoring and mitigation advice for simulated scenarios _x000a_WP.4: _x000a_- Proposal for a funding mechanism to establish sustainable funding mechanism monitoring of population status of ETP species _x000a_- Proposal to for a funding mechanism for monitoring efficacy of by-catch mitigation measures of ETP species _x000a_WP.8: _x000a_- Standards for ETP species data collection and reporting  _x000a_- R-package available fishing days for different métiers _x000a_- Species-specific total bycatch and bycatch rates _x000a_- Dedicated workshops (3) to enhance bycatch estimations procedures _x000a_- Bycatch database available online "/>
    <x v="7"/>
    <s v="Nehterlands (Anne-Marie Svoboda)"/>
    <d v="2022-10-01T00:00:00"/>
    <s v="tbc"/>
  </r>
  <r>
    <x v="2"/>
    <x v="7"/>
    <x v="31"/>
    <m/>
    <x v="73"/>
    <s v="Inventory of measures to mitigate anthropogenic under water noise."/>
    <s v="On the way; position of inventory will be considered in context of the noise RAP [2023]"/>
    <n v="2"/>
    <n v="2"/>
    <s v="2 - Task will have a significant impact on one or more operational objectives"/>
    <x v="1"/>
    <x v="0"/>
    <x v="1"/>
    <m/>
    <s v="Inventory of mitigation measures presented in stand-alone chapters each covering one certain human activity"/>
    <x v="5"/>
    <s v="Alexander Liebschner (DE)"/>
    <n v="2020"/>
    <n v="2024"/>
  </r>
  <r>
    <x v="2"/>
    <x v="7"/>
    <x v="31"/>
    <m/>
    <x v="74"/>
    <s v="Regional action plan for underwater noise setting out a series of national and collective actions."/>
    <s v="Project team established and initial workshop held (December 2022).   Work started on outline and themes.  [2023]"/>
    <m/>
    <m/>
    <s v="4 - Task will have a critical impact on one or more strategic objectives and fully implement one or more operational objectives"/>
    <x v="1"/>
    <x v="0"/>
    <x v="1"/>
    <m/>
    <s v="List of national actions with target years for implementation List of collective actions with target years for implementation Prioritisation for implementation and implementation plan including target years and milestones"/>
    <x v="5"/>
    <s v="Alexander Liebschner (DE), Nathan Merchant (UK)"/>
    <n v="2022"/>
    <s v="2022 set up project team and scope possible themes and action areas 2023 identify concrete actions under these themes and mechanisms for their implementation (including formal OSPAR Measures) 2024 agree on prioritisation of measures and implementation plan 2025 publish RAP and implementation plan"/>
  </r>
  <r>
    <x v="2"/>
    <x v="7"/>
    <x v="32"/>
    <m/>
    <x v="75"/>
    <s v="Operational monitoring programme for continuous sound."/>
    <s v="Monitoring programme adopted for North Sea (Agreement 2022-06). Delays in agreeing programmes for other regions.  Subgroup in place to oversee monitoring. [2023]"/>
    <n v="3"/>
    <n v="4"/>
    <s v="3 - Task will have a significant impact on one or more strategic objectives and/or fully implement one or more operational objectives"/>
    <x v="2"/>
    <x v="2"/>
    <x v="4"/>
    <m/>
    <s v="Soundscape maps for continuous noise of OSPAR regions. The maps will be quality controlled."/>
    <x v="5"/>
    <s v="Niels Kinneging (Nl)"/>
    <n v="2021"/>
    <s v="Programme for N Sea 2021; programme for Regions 111-V 2022; programme for Region 1 2023"/>
  </r>
  <r>
    <x v="2"/>
    <x v="8"/>
    <x v="33"/>
    <m/>
    <x v="76"/>
    <m/>
    <m/>
    <e v="#N/A"/>
    <e v="#N/A"/>
    <m/>
    <x v="3"/>
    <x v="1"/>
    <x v="3"/>
    <m/>
    <m/>
    <x v="6"/>
    <m/>
    <m/>
    <m/>
  </r>
  <r>
    <x v="2"/>
    <x v="8"/>
    <x v="34"/>
    <m/>
    <x v="77"/>
    <s v="Decommissioning – review of derogation categories"/>
    <n v="2023"/>
    <n v="2"/>
    <n v="4"/>
    <s v="2 - Task will have a significant impact on one or more operational objectives"/>
    <x v="4"/>
    <x v="0"/>
    <x v="2"/>
    <m/>
    <s v="Review report considering the requirements in §7 of the Decision  "/>
    <x v="1"/>
    <s v="Hans-Peter Damian (Germany) (hans-peter.damian@uba.de) and Ruth Ledingham (UK) (ruth.ledingham@beis.gov.uk)"/>
    <n v="2022"/>
    <s v="1. 2022 – Input from Contracting Parties in relation to decommissioning operations undertaken during the period 2018 – 2022_x000a_2. 2022 – Information from Contracting Parties on technological advancement and current research relevant to decommissioning_x000a_3. 2023 – Review report considering the requirements in §7 of the Decision  "/>
  </r>
  <r>
    <x v="2"/>
    <x v="8"/>
    <x v="35"/>
    <m/>
    <x v="78"/>
    <s v="Approach to promote and advancement of decommissioning technologies"/>
    <n v="2023"/>
    <n v="2"/>
    <n v="4"/>
    <s v="2 - Task will have a significant impact on one or more operational objectives"/>
    <x v="4"/>
    <x v="0"/>
    <x v="2"/>
    <m/>
    <s v="Roadmap on an approach and action plan to promote and advance the development of decommissioning technologies"/>
    <x v="1"/>
    <s v="Hans-Peter Damian (Germany)"/>
    <n v="2022"/>
    <s v="1. 2022 – Start date. Develop proposals for an approach and action plan to promote the advancement of decommissioning technologies_x000a_2. 2023 – Agree on an approach and an action plan to promote and advance the development of decommissioning technologies "/>
  </r>
  <r>
    <x v="3"/>
    <x v="9"/>
    <x v="36"/>
    <m/>
    <x v="79"/>
    <s v="Develop Ocean Acidification monitoring for physico-chemical parameters within the CEMP in support of OSPAR assessment requirements"/>
    <s v="[2023]: The inventory of existing monitoring is complete and under continuous update. Quality control processes are underway with QUASIMEME proficiency testing in place. Discussions with ICES on data reporting are underway. Gaps in network to be identified in coming year. Resources may be required if gaps in monitoring network are identified."/>
    <n v="3"/>
    <n v="3"/>
    <s v="3 - Task will have a significant impact on one or more strategic objectives and/or fully implement one or more operational objectives"/>
    <x v="1"/>
    <x v="2"/>
    <x v="2"/>
    <m/>
    <s v="Agreed monitoring tools, updated guidelines and reporting mechanism"/>
    <x v="8"/>
    <s v="ICG-OA Convenors Evin McGovern (IE), Jos Schilder N(L)"/>
    <n v="2021"/>
    <s v="&quot;2021: QUASIMEME Intercalibration. 2023: OA Assessment QSR and recommendations. 2025: Monitoring plan and updated guidelines, including agreed reporting.&quot;"/>
  </r>
  <r>
    <x v="3"/>
    <x v="9"/>
    <x v="37"/>
    <m/>
    <x v="80"/>
    <m/>
    <m/>
    <e v="#N/A"/>
    <e v="#N/A"/>
    <m/>
    <x v="3"/>
    <x v="1"/>
    <x v="3"/>
    <m/>
    <m/>
    <x v="6"/>
    <m/>
    <m/>
    <m/>
  </r>
  <r>
    <x v="3"/>
    <x v="9"/>
    <x v="38"/>
    <m/>
    <x v="81"/>
    <m/>
    <m/>
    <m/>
    <m/>
    <m/>
    <x v="3"/>
    <x v="1"/>
    <x v="3"/>
    <m/>
    <m/>
    <x v="6"/>
    <m/>
    <m/>
    <m/>
  </r>
  <r>
    <x v="3"/>
    <x v="10"/>
    <x v="39"/>
    <m/>
    <x v="82"/>
    <m/>
    <m/>
    <e v="#N/A"/>
    <e v="#N/A"/>
    <m/>
    <x v="3"/>
    <x v="1"/>
    <x v="3"/>
    <m/>
    <m/>
    <x v="6"/>
    <m/>
    <m/>
    <m/>
  </r>
  <r>
    <x v="3"/>
    <x v="10"/>
    <x v="40"/>
    <m/>
    <x v="83"/>
    <m/>
    <m/>
    <e v="#N/A"/>
    <e v="#N/A"/>
    <m/>
    <x v="3"/>
    <x v="1"/>
    <x v="3"/>
    <m/>
    <m/>
    <x v="6"/>
    <m/>
    <m/>
    <m/>
  </r>
  <r>
    <x v="3"/>
    <x v="10"/>
    <x v="41"/>
    <s v="S12.O3"/>
    <x v="84"/>
    <s v="Revisions to the OSPAR list of threatened and declining species and habitats and status assessments to take account of any relevant impacts of climate change and ocean acidification"/>
    <s v="Included 2022. "/>
    <n v="4"/>
    <n v="1"/>
    <s v="4 - Task will have a critical impact on one or more strategic objectives and fully implement one or more operational objectives"/>
    <x v="0"/>
    <x v="0"/>
    <x v="0"/>
    <m/>
    <m/>
    <x v="7"/>
    <s v="Norway"/>
    <n v="2022"/>
    <s v="N/A. "/>
  </r>
  <r>
    <x v="3"/>
    <x v="10"/>
    <x v="42"/>
    <m/>
    <x v="85"/>
    <m/>
    <m/>
    <e v="#N/A"/>
    <e v="#N/A"/>
    <m/>
    <x v="3"/>
    <x v="1"/>
    <x v="3"/>
    <m/>
    <m/>
    <x v="6"/>
    <m/>
    <m/>
    <m/>
  </r>
  <r>
    <x v="3"/>
    <x v="11"/>
    <x v="43"/>
    <m/>
    <x v="86"/>
    <m/>
    <m/>
    <e v="#N/A"/>
    <e v="#N/A"/>
    <m/>
    <x v="3"/>
    <x v="1"/>
    <x v="3"/>
    <m/>
    <m/>
    <x v="6"/>
    <m/>
    <m/>
    <m/>
  </r>
  <r>
    <x v="3"/>
    <x v="11"/>
    <x v="44"/>
    <m/>
    <x v="87"/>
    <m/>
    <m/>
    <e v="#N/A"/>
    <e v="#N/A"/>
    <m/>
    <x v="3"/>
    <x v="1"/>
    <x v="3"/>
    <m/>
    <m/>
    <x v="6"/>
    <m/>
    <m/>
    <m/>
  </r>
  <r>
    <x v="3"/>
    <x v="11"/>
    <x v="45"/>
    <m/>
    <x v="88"/>
    <s v="Monitoring of CO2 stored in geological formations"/>
    <n v="2023"/>
    <n v="2"/>
    <n v="3"/>
    <s v="2 - Task will have a significant impact on one or more operational objectives"/>
    <x v="2"/>
    <x v="0"/>
    <x v="2"/>
    <m/>
    <s v="New datastream in ODIMS_x000a_Report on the effectiveness of monitoring techniques and recommendations for improvement_x000a_Report on the effectiveness of OSPAR measures 9including guidance) and recommendations for improvement"/>
    <x v="1"/>
    <s v="Patricia Zegers-de-Beyl (p.m.zegers-de-beyl@minez.nl) and Jip van Zoonen (jip.van.zoonen@rws.nl) from the Netherlands / Helge Dyrendal Rø (helge.dyrendal.ro@miljodir.no) from Norway"/>
    <n v="2022"/>
    <s v="Start date 2022_x000a_2023 - Annual reporting of monitoring that is undertaken in relation to the containment of carbon dioxide in geological formations._x000a_2025 - Evaluate the monitoring techniques, its effectiveness (including its accuracy) and determine if additional monitoring measures are needed. _x000a_2026 - Evaluate the effectiveness of OSPAR measures and guidelines.  "/>
  </r>
  <r>
    <x v="3"/>
    <x v="11"/>
    <x v="46"/>
    <m/>
    <x v="89"/>
    <s v="Guidance on renewable energy development with minimised cumulative effects"/>
    <s v="ICG ORED ToR agreed at EIHA 2022 and 3 meetings held in 2022/23. Common CEA principles submitted to EIHA 2023. [2023]"/>
    <n v="3"/>
    <n v="3"/>
    <s v="3 - Task will have a significant impact on one or more strategic objectives and/or fully implement one or more operational objectives"/>
    <x v="1"/>
    <x v="2"/>
    <x v="2"/>
    <m/>
    <s v="Set of guidances (possibly one report with regional annexes)"/>
    <x v="5"/>
    <s v="Rob Gerits (Nl)"/>
    <n v="2022"/>
    <s v="Common principles 2023; agreed regional guidance 2025"/>
  </r>
  <r>
    <x v="4"/>
    <x v="12"/>
    <x v="47"/>
    <m/>
    <x v="90"/>
    <s v="Supporting OSPAR’s Contracting Parties that are EU Member States in implementing the Commission Decision (EU) 2017/848 on GES and future implementation of the MSFD"/>
    <s v="[2023]: This task is on track. An updated version of this task will be submitted to CoG(2) 2023 for review and approval and will include an updated list of milestones. The resources are in place to deliver this task."/>
    <n v="3"/>
    <n v="2"/>
    <s v="3 - Task will have a significant impact on one or more strategic objectives and/or fully implement one or more operational objectives"/>
    <x v="1"/>
    <x v="0"/>
    <x v="1"/>
    <m/>
    <s v="Agreement on the following in accordance with the CIS timetable2_x000a_•_x0009_lists of elements_x000a_•_x0009_thresholds_x000a_•_x0009_methodological standards"/>
    <x v="8"/>
    <s v="Co-Convenors of ICG-MSFD, Laure Ducommun (FR)"/>
    <n v="2020"/>
    <s v="The detailed timescale for delivery is captured in the indicative timetable provided by OSPAR to the CIS programme of work in 2020. The following is a summary of deliverables against milestones, which is taken from the Annex of MD2020-2-2 and these are provided as examples._x000a_Start date: 2018 – i.e., from the last cycle of MSFD_x000a_•_x0009_By 2023: D5C1, D5C2 and D5C5 lists of elements, threshold values, methodological standards. D6C3 threshold values. D8C1 and D8C2 list of elements and threshold values. D10C3 list of elements and threshold values. [D1C1 Birds list of elements and threshold values]. D1C2 Birds list of elements and threshold values. D1C3 Birds, list of elements and threshold values. D1C1, D1C2, D1C3 Mammals, list of elements and threshold values. D1C1 and D1C3 Fish, list of elements. D1C2 Fish, list of elements and threshold values. [D1/D4C1, C2 list of elements and threshold values]_x000a_•_x0009_By 2024: [D8C3]. [D10C4 list of elements and threshold values]. [D11C1 and D11C2 threshold values]_x000a_•_x0009_After 2024: D2C2 list of elements. D1C4 Birds list of elements and threshold values. D1/D4C4 threshold values"/>
  </r>
  <r>
    <x v="4"/>
    <x v="12"/>
    <x v="48"/>
    <m/>
    <x v="91"/>
    <m/>
    <m/>
    <e v="#N/A"/>
    <e v="#N/A"/>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3"/>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e v="#N/A"/>
    <m/>
    <m/>
    <x v="3"/>
    <x v="1"/>
    <x v="5"/>
    <m/>
    <m/>
    <x v="6"/>
    <m/>
    <m/>
    <m/>
  </r>
  <r>
    <x v="5"/>
    <x v="13"/>
    <x v="49"/>
    <m/>
    <x v="92"/>
    <m/>
    <m/>
    <m/>
    <m/>
    <m/>
    <x v="3"/>
    <x v="1"/>
    <x v="5"/>
    <m/>
    <m/>
    <x v="6"/>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
  <r>
    <s v="Clean seas"/>
    <x v="0"/>
    <x v="0"/>
    <m/>
    <x v="0"/>
    <s v="Implement an automated eutrophication assessment tool – Common Procedure eutrophication assessment tool (COMPEAT)"/>
    <s v="Started  (2023) Completed. A new task to be drafted by ICG-Eut 2023 for the optimisation of COMPEAT."/>
    <n v="4"/>
    <n v="1"/>
    <s v="4 - Task will have a critical impact on one or more strategic objectives and fully implement one or more operational objectives"/>
    <s v="Task completed"/>
    <x v="0"/>
    <s v="Task completed"/>
    <m/>
    <s v="Fully functioning COMPEAT, including agreed dataset, for a harmonised and semi-automated application of the 4th Common Procedure"/>
    <x v="0"/>
    <s v="Co-convenor Michelle Devlin (UK), Hjalte Parner (ICES)"/>
    <n v="2018"/>
    <s v="1. Test version available at ICG-Eut January 2020._x000a_2. Progress approved by HASEC March 2020._x000a_3. ICES commissioned to further develop the tool in the ICES work plan 2021 – by OSPAR 2020._x000a_4. ICES commissioned to further develop the tool in the ICES work plan 2022 – by OSPAR 2021_x000a__x000a_End: 2021/22. Delivery for 4th application of the Common Procedure (COMP), 2021/22"/>
  </r>
  <r>
    <s v="Clean seas"/>
    <x v="0"/>
    <x v="0"/>
    <s v="&quot;S1.O2 S1.O3 S1.O4 S1.O5 S1.O6&quot;"/>
    <x v="1"/>
    <s v="Agree threshold levels for eutrophication parameters"/>
    <s v="Started  (2023) Completed.  ICG EMO did the modelling and provided the thresholds for this task and OSPAR agreed the threshold levels for eutrophication parameters for the COMP4. "/>
    <n v="3"/>
    <n v="1"/>
    <s v="3 - Task will have a significant impact on one or more strategic objectives and/or fully implement one or more operational objectives"/>
    <s v="Task completed"/>
    <x v="0"/>
    <s v="Task completed"/>
    <m/>
    <s v="Ecologically coherent assessment thresholds for eutrophication for the Convention area that also align with WFD and are applicable for CPs that are EU Member States to use in their MSFD assessment reporting obligations"/>
    <x v="0"/>
    <s v="Convenor of ICG-Eut (Michelle Devlin, UK) and ICG-EMO (Hermann Lenhart, DE)"/>
    <n v="2019"/>
    <s v="1._x0009_ICG-EMO workshop in Hamburg, September 2019_x000a_2._x0009_Intersessional TG-COMP meetings to establish scenarios (June – September 2020)_x000a_3._x0009_ICG-EMO online workshop, November 2020_x000a_4._x0009_ICG-Eut January 2021_x000a_5._x0009_TG-COMP meetings in 2021_x000a_6._x0009_HASEC 2021_x000a_7._x0009_HASEC HOD autumn 2021_x000a_8._x0009_Final agreement by the OSPAR Commission 2022"/>
  </r>
  <r>
    <s v="Clean seas"/>
    <x v="1"/>
    <x v="1"/>
    <m/>
    <x v="2"/>
    <s v="COMPEAT development"/>
    <s v="COMPEAT provides OSPAR with a regionally harmonized assessment platform. Further development of COMPEAT to meet the needs of OSPAR eutrophication assessment is necessary in the short term to fulfil the objectives of S1.O1 by 2025."/>
    <n v="3"/>
    <n v="2"/>
    <s v="3 - Task will have a significant impact on one or more strategic objectives and/or fully implement one or more operational objectives"/>
    <s v="Task on track"/>
    <x v="0"/>
    <s v="Low risk to achievement of strategic objective"/>
    <m/>
    <s v="Revisions to COMPEAT as identified in the ICG – Eut 2023 Summary Record and the proposed annual programme of work for ICES 2023-2025."/>
    <x v="0"/>
    <s v="Philip Axe (Sweden), supported by Deputy Secretary responsible for managing the ICES Work Programme. "/>
    <n v="2023"/>
    <s v="Started in March 2023 _x000a_1) Implementation of ICES programme of work 2023/2024 (March 2024)  _x000a_2) Implementation of ICES programme of work 2024/2025 (March 2025) _x000a_Task to be completed by 2025. "/>
  </r>
  <r>
    <s v="Clean seas"/>
    <x v="0"/>
    <x v="0"/>
    <m/>
    <x v="3"/>
    <s v="Develop the ICEP model based on fluxes of nitrogen, phosphorous and silicate   "/>
    <s v="Started (2023) Identify nutrient / phosphorous limitations that could be done by COMPEAT. N/P-Silicate ratios. "/>
    <n v="2"/>
    <n v="2"/>
    <s v="2 - Task will have a significant impact on one or more operational objectives"/>
    <s v="Task on track"/>
    <x v="0"/>
    <s v="Low risk to achievement of strategic objective"/>
    <m/>
    <s v="Indicator for Coastal Eutrophication Potential (N and P loading)  "/>
    <x v="0"/>
    <s v="Lars Sonesten (Chair of INPUT), Michelle Devlin (ICG-Eut Co-Convenor).  "/>
    <n v="2022"/>
    <s v="2022 - 2025  _x000a_1. Survey availability of silicate inputs / fluxes from Contracting Parties to the Convention area.   _x000a_2. Modify RID database to ensure it contains silicate.   _x000a_3. Data reporting round by Contracting Parties.   _x000a_4. Identify production nitrogen and phosphorous limiting (Billen and Garnier, 2007).   _x000a_Revise / further develop factsheet to consider atmospheric and waterborne N inputs to coastal waterbodies.  _x000a_Adapt data to SDG reporting format  "/>
  </r>
  <r>
    <s v="Clean seas"/>
    <x v="1"/>
    <x v="1"/>
    <m/>
    <x v="4"/>
    <s v="A new approach for LCPA and LSPC"/>
    <s v="Started. (2023) A new holistic approach to rationalised the list of chemicals and it annex was approved by HASEC and after the JL advice, the work will be implemented by the new ICG-List for WG MIME and will report to HASEC annually. MIME agreed to amend the contents of the task and the milestones in line with the work of ICG-List._x000a_"/>
    <n v="4"/>
    <n v="2"/>
    <s v="4 - Task will have a critical impact on one or more strategic objectives and fully implement one or more operational objectives"/>
    <s v="Task on track"/>
    <x v="0"/>
    <s v="Low risk to achievement of strategic objective"/>
    <m/>
    <s v="Agreement with a new approach including the evaluation of the old Lists"/>
    <x v="0"/>
    <s v="Co-convenor ICG-List  Irene van der Stap (NL).  "/>
    <n v="2020"/>
    <s v="1._x0009_Delivery of the QSR case study (Q2 2022)_x000a_2._x0009_Evaluation on what it means for the current LCPA and LSPC (Q3 2022)."/>
  </r>
  <r>
    <s v="Clean seas"/>
    <x v="1"/>
    <x v="2"/>
    <m/>
    <x v="5"/>
    <s v="Acceptance of national Environmental Quality Standard values "/>
    <s v="(2023) The work is ongoing. A report was presented to HASEC HOD 2022 with an overview of work being carried out on assessment criteria. Test values for the roll-over assessments would be implemented. Contracting Parties were requested to inform ICG-EQS on any national work on assessment criteria to prepare an overview of substances where there is work underway in OSPAR, HELCOM or nationally together with updating on the EU EQS dossier. "/>
    <n v="2"/>
    <n v="2"/>
    <s v="2 - Task will have a significant impact on one or more operational objectives"/>
    <s v="Task on track"/>
    <x v="0"/>
    <s v="Low risk to achievement of strategic objective"/>
    <m/>
    <s v="Set of Environmental Quality Standard (EQS) values targeted to measure progress against and based on best-available science at the time in each water body. "/>
    <x v="0"/>
    <s v="Martin Mørk Larsen (DK) "/>
    <n v="2021"/>
    <s v="Start: 2021 _x000a_First progress report: HASEC 2022 _x000a_October 2022 – Test values for the roll-over assessment _x000a_MIME 2022 _x000a_HASEC 2023  "/>
  </r>
  <r>
    <s v="Clean seas"/>
    <x v="1"/>
    <x v="3"/>
    <m/>
    <x v="6"/>
    <s v="An analysis of the need for measures within OSPAR to reduce discharges, emissions and losses of hazardous substances from shipping and smaller leisure craft"/>
    <s v="Started (2023) Meetings will be organised intersessionally with other HASEC subsidiary bodies, the ICES WGSHIP and relevant projects under implementation (e.g. EMERGE). Portugal would further discuss with the experts of the University of Aveiro involved in EMERGE Project to support this task."/>
    <n v="2"/>
    <n v="2"/>
    <s v="2 - Task will have a significant impact on one or more operational objectives"/>
    <s v="Task on track"/>
    <x v="0"/>
    <s v="Low risk to achievement of strategic objective"/>
    <m/>
    <s v="Background document on the need of measures and further steps"/>
    <x v="0"/>
    <s v="Lugdiwine Burtschell (FR) and Johan Gustafsson (SE) "/>
    <n v="2020"/>
    <s v="1._x0009_Start: 2020_x000a_2._x0009_First draft report: HASEC 2024_x000a_3._x0009_Final report: HASEC 2025_x000a_"/>
  </r>
  <r>
    <s v="Clean seas"/>
    <x v="1"/>
    <x v="3"/>
    <m/>
    <x v="7"/>
    <s v="Report on spills, discharges and emissions from oil and gas installation"/>
    <s v="Annual report compiled from 2021 data provided by Contracting Parties (2023)"/>
    <n v="1"/>
    <n v="2"/>
    <s v="1 - Task will support the delivery of one or more strategic objectives and/or operational objectives"/>
    <s v="Task on track"/>
    <x v="0"/>
    <s v="Low risk to achievement of strategic objective"/>
    <m/>
    <s v="Annual report on spills, discharges and emissions from oil and gas installation _x000a_2020-20XX Assessment Report for the next OSPAR IA/QSR_x000a_"/>
    <x v="1"/>
    <s v="OIC Expert Assessment Panel (EAP) Convenor - Mr Andrew Taylor (UK)"/>
    <n v="2020"/>
    <s v="1. Contracting Parties reporting verified data by 1st Nov of each year_x000a_2. Secretariat compiling the data for EAP_x000a_3. Annual meeting of the EAP and completion of the annual report_x000a_4. 2020-20XX Assessment Report for the next OSPAR IA/QSR"/>
  </r>
  <r>
    <s v="Clean seas"/>
    <x v="1"/>
    <x v="3"/>
    <m/>
    <x v="8"/>
    <s v="Phase out of offshore chemicals identified as candidates for substitution"/>
    <s v="Progress report made for OIC 2022. Phase out work to contInue (2023)"/>
    <n v="1"/>
    <n v="2"/>
    <s v="1 - Task will support the delivery of one or more strategic objectives and/or operational objectives"/>
    <s v="Task on track"/>
    <x v="0"/>
    <s v="Low risk to achievement of strategic objective"/>
    <m/>
    <s v="Implementation report from Contracting Parties by 31 January 2022 and 31 January 2025"/>
    <x v="1"/>
    <s v="Sylvia Blake (Sylvia.blake@cefas.co.uk) and Janine Killaars (j.j.killaars@minez.nl) from CEFAS (NL)/ Mark Shields (mark.shields@beis.gov.uk) from OPRED (UK"/>
    <n v="2020"/>
    <s v="1. Start date 2020_x000a_2. 1st 3 yearly implementation report – Jan 2022_x000a_3. produce asessment reports on technical and safety obstacles to substitutions by ?_x000a_4. 2nd 3 yearly implementation report – Jan 2025_x000a_5. By 2026, produce a report assessing the phasing out of discharges of substitution chemicals"/>
  </r>
  <r>
    <s v="Clean seas"/>
    <x v="1"/>
    <x v="3"/>
    <m/>
    <x v="9"/>
    <s v="Nanomaterials in offshore chemicals"/>
    <s v="Data collection ongoing. Further plans to be developed (2023)"/>
    <n v="1"/>
    <n v="2"/>
    <s v="1 - Task will support the delivery of one or more strategic objectives and/or operational objectives"/>
    <s v="Task on track"/>
    <x v="0"/>
    <s v="Low risk to achievement of strategic objective"/>
    <m/>
    <s v="Data on the extent of the use and discharge of nanomaterials in offshore chemicals"/>
    <x v="1"/>
    <s v="Sylvia Blake (Sylvia.blake@cefas.co.uk) and Janine Killaars (j.j.killaars@minez.nl) from CEFAS (NL)"/>
    <n v="2020"/>
    <s v="1. Start date – 2020_x000a_2. 2022 – Amendment to OSPAR Recommendation 2017/01 – HOCNF form to capture substance level data_x000a_3. 2025, 2026, 2027 - annual Expert Assessment Panel report  _x000a_4. By 2027, assess and report on the extent of the use and discharge of nanomaterials in offshore chemicals, and if appropriate put forward proposal for OSPAR measures."/>
  </r>
  <r>
    <s v="Clean seas"/>
    <x v="1"/>
    <x v="3"/>
    <m/>
    <x v="10"/>
    <s v="Produced water"/>
    <s v="Questionnaire to be sent in 2023-2024 (2023)"/>
    <m/>
    <m/>
    <s v="1 - Task will support the delivery of one or more strategic objectives and/or operational objectives"/>
    <s v="Task on track"/>
    <x v="0"/>
    <s v="Low risk to achievement of strategic objective"/>
    <m/>
    <s v="Report on extent and impacts of sheens from produced water discharges on the marine environment. If appropriate, introduce measures to control the formation of sheens from produced water discharges"/>
    <x v="1"/>
    <s v="Norway: Ann Mari Green (ann.mari.vik.green@miljodir.no) "/>
    <n v="2022"/>
    <s v="1. Assess the number and extent of produced water sheens from offshore installations including use of satellite surveillance and aerial surveillance flights and the impacts of sheens on the marine environment_x000a_2. Consider existing measures in other areas of offshore oil and gas activity in relation to sheens  _x000a_3. If appropriate develop measures to control the formation of sheens from produced water discharges"/>
  </r>
  <r>
    <s v="Clean seas"/>
    <x v="1"/>
    <x v="3"/>
    <m/>
    <x v="11"/>
    <s v="Risk based approach for management of produced water"/>
    <s v="Questionnaire to be sent in 2023-2024 (2023)"/>
    <m/>
    <m/>
    <s v="1 - Task will support the delivery of one or more strategic objectives and/or operational objectives"/>
    <s v="Task not on track - no major issues"/>
    <x v="0"/>
    <s v="Medium risk to achievement of strategic objective"/>
    <m/>
    <s v="Possible review of the Recommendation 2012/5 and Guidelines"/>
    <x v="1"/>
    <s v="Norway: Reidunn Stokke (reidunn.stokke@miljodir.no)"/>
    <n v="2023"/>
    <s v="2023 –  CPs to review and evaluate the effectiveness of RBA_x000a_2024 – Overall assessment of the effectiveness_x000a_2028 - CPs to review and evaluate the effectiveness of RBA_x000a_2029 - Overall assessment of the effectiveness"/>
  </r>
  <r>
    <s v="Clean seas"/>
    <x v="1"/>
    <x v="3"/>
    <s v="S9.O2 and S9.O3"/>
    <x v="12"/>
    <s v="Harmonised Comparative Assessment methodology"/>
    <s v="Included 2022. "/>
    <m/>
    <m/>
    <s v="1 - Task will support the delivery of one or more strategic objectives and/or operational objectives"/>
    <m/>
    <x v="1"/>
    <e v="#N/A"/>
    <m/>
    <s v="Harmonised comparative assessment methodology and if appropriate a template to cover the presentation of information related to Annex 2 of Decision 98/3"/>
    <x v="2"/>
    <s v="Germany (Ingo Narberhaus and Hans-Peter Damian) and the Netherlands (Ilse van de Velde and Jip van Zoonen)"/>
    <n v="2022"/>
    <s v="2022 – Consider the scope of the comparative assessment and any initial proposals for a harmonised Comparative Assessment methodology to support the assessment under Annex 2 of Decision 98/3_x000a_2022 – Decision on need for a consultant to be taken once scope of work has been agreed. [Draft the basis to contract an external consultant.]_x000a_2023 – Expert group to develop and finalise the harmonised Comparative Assessment methodology (one online meeting - one presential Workshop -final online meeting)_x000a_2024- Agreement on the harmonised Comparative Assessment methodology. "/>
  </r>
  <r>
    <s v="Clean seas"/>
    <x v="1"/>
    <x v="3"/>
    <m/>
    <x v="13"/>
    <s v="North Sea Manual on Marine Pollution Offences"/>
    <s v="Included 2022. "/>
    <m/>
    <m/>
    <s v="1 - Task will support the delivery of one or more strategic objectives and/or operational objectives"/>
    <s v="Task not on track - no major issues"/>
    <x v="0"/>
    <s v="Medium risk to achievement of strategic objective"/>
    <m/>
    <s v="New Chapter in Annex VI _x000a_Revised version of the Manual"/>
    <x v="3"/>
    <s v="Norway (Annex VI) tbc_x000a_United Kingdom (Annex I)_x000a_The Netherlands (Annexes II and V)_x000a_NSN members (national chapters)_x000a_tbc (legislation)"/>
    <n v="2020"/>
    <s v="2020 – Start_x000a_2021 – Chapter on MARPOL Annex V_x000a_2023 – Chapter on MARPOL Annex VI_x000a_2024 -Update of national chapters_x000a_2025 – Update on legal instruments_x000a_2026 – Technical review in collaboration wiht the Bonn Agreement_x000a_2027 -Overall revision"/>
  </r>
  <r>
    <s v="Clean seas"/>
    <x v="1"/>
    <x v="3"/>
    <m/>
    <x v="14"/>
    <s v="NSN Database"/>
    <s v="Included 2022. "/>
    <m/>
    <m/>
    <s v="1 - Task will support the delivery of one or more strategic objectives and/or operational objectives"/>
    <s v="Task not on track - no major issues"/>
    <x v="0"/>
    <s v="Medium risk to achievement of strategic objective"/>
    <m/>
    <s v="Annual updates"/>
    <x v="3"/>
    <s v="NSN Members, Secretariat "/>
    <n v="2020"/>
    <s v="2020– Start_x000a_Annual contributions from NSN members_x000a_Consideration of assessment reports from the Secretariat every X years"/>
  </r>
  <r>
    <s v="Clean seas"/>
    <x v="1"/>
    <x v="3"/>
    <m/>
    <x v="15"/>
    <s v="Monitoring biological effects of the chemical contaminants "/>
    <s v="Started in 2022. The work is ongoing. Experts are meeting regularly, and a space on Teams was created to exchange documents.  SGEFF suggested revision of existing biomarkers and bioassay protocols, current sentinel species, sampling recommendations and other new developments, e.g. effect-cases methods and effect-directed analysis for monitoring. "/>
    <n v="1"/>
    <n v="2"/>
    <s v="2 - Task will have a significant impact on one or more operational objectives"/>
    <s v="Task on track"/>
    <x v="0"/>
    <s v="Low risk to achievement of strategic objective"/>
    <m/>
    <s v="Guidelines for monitoring biological effects of the chemical contaminants based on the OSPAR Hazardous substances and HELCOM EN- Hazardous substances monitoring objectives, covering the general effects and specific biological effects based on biological mechanisms and physiological functions analysed in the event of a diffuse or specific chemical contamination"/>
    <x v="0"/>
    <s v=" Ketil Hylland (Norway) and Kari Lehtonen (Finland)"/>
    <n v="2022"/>
    <s v="The workplan will follow a stepwise approach, reporting the progress of the work to the relevant WGs and EGs in 2022-2024/2025. _x000a_Step 1: To review and list (update) a “core set” of relevant parameters;_x000a_Step 2: To update the sampling strategy; _x000a_Step 3: To optimize the current integrated biological effects approaches in use and to propose new ones;  Step 4: To review the current spatiotemporal assessment procedures in each country and to elaborate these according to different monitoring scenarios _x000a_Step 5: To consider a new quality assurance programme (after the BEQUALM) _x000a_Step 6: Finalising the new guidelines and their evaluation by the Regional Commissions "/>
  </r>
  <r>
    <s v="Clean seas"/>
    <x v="1"/>
    <x v="4"/>
    <m/>
    <x v="16"/>
    <s v="Review of Harmonised Mandatory Control System "/>
    <n v="2023"/>
    <n v="1"/>
    <n v="2"/>
    <s v="1 - Task will support the delivery of one or more strategic objectives and/or operational objectives"/>
    <s v="Task on track"/>
    <x v="0"/>
    <s v="Low risk to achievement of strategic objective"/>
    <m/>
    <s v="Review of OSPAR Decision 2000/2 (as amended by OSPAR Decision 2005/1) and all underpinning Recommendations and Agreements"/>
    <x v="1"/>
    <s v="ICG REACH led by Mikael Palme Maliknovsky (DK) and Pim Wassenaar (NL)"/>
    <n v="2021"/>
    <n v="2026"/>
  </r>
  <r>
    <s v="Clean seas"/>
    <x v="2"/>
    <x v="5"/>
    <m/>
    <x v="17"/>
    <s v="Discharges from new technologies and applications"/>
    <s v="Annual update from Contracting Parties (2023)"/>
    <m/>
    <m/>
    <s v="1 - Task will support the delivery of one or more strategic objectives and/or operational objectives"/>
    <s v="Task on track"/>
    <x v="0"/>
    <s v="Low risk to achievement of strategic objective"/>
    <m/>
    <s v="Identify any new technology/applications_x000a_Collect and evaluate relevant discharge data for any new technology/applications identified_x000a_Update discharge agreements for the nuclear and non-nuclear sector, if necessary."/>
    <x v="4"/>
    <s v="Secretariat &amp; RSC"/>
    <n v="2020"/>
    <s v="Ongoing process linked with the update of the discharge agreement 2013-10"/>
  </r>
  <r>
    <s v="Clean seas"/>
    <x v="2"/>
    <x v="5"/>
    <m/>
    <x v="18"/>
    <s v="Tritium BAT and abatement techniques"/>
    <s v="Agreed specification for review of tritium abatement technologies (2023)"/>
    <n v="1"/>
    <n v="2"/>
    <s v="1 - Task will support the delivery of one or more strategic objectives and/or operational objectives"/>
    <s v="Task on track"/>
    <x v="0"/>
    <s v="Low risk to achievement of strategic objective"/>
    <m/>
    <s v="Possible assessment of tritium discharges in future Periodic Evaluations"/>
    <x v="4"/>
    <s v="Andrew Pynn (United Kingdom) with the support of Coralie Nyffenegger/Helene Caplin (France) and Anki Hagg (Sweden)"/>
    <n v="2022"/>
    <n v="2028"/>
  </r>
  <r>
    <s v="Clean seas"/>
    <x v="2"/>
    <x v="5"/>
    <m/>
    <x v="19"/>
    <s v="BAT in the nuclear sector"/>
    <s v="Following the timetable under the 8th round of reporting of OSPAR Recommendation 2018/01 (2023)"/>
    <n v="4"/>
    <n v="2"/>
    <s v="4 - Task will have a critical impact on one or more strategic objectives and fully implement one or more operational objectives"/>
    <s v="Task on track"/>
    <x v="0"/>
    <s v="Low risk to achievement of strategic objective"/>
    <m/>
    <s v="Implementation report from Contracting Parties every six years; Overview of national statements on the 8th round of reporting on the implementation of BAT"/>
    <x v="4"/>
    <s v="Secretariat &amp; RSC"/>
    <n v="2020"/>
    <n v="2030"/>
  </r>
  <r>
    <s v="Clean seas"/>
    <x v="2"/>
    <x v="5"/>
    <m/>
    <x v="20"/>
    <s v="BAT in the non-nuclear sector."/>
    <s v="Collaboration with other relevant subject matter groups (2023)"/>
    <m/>
    <m/>
    <s v="1 - Task will support the delivery of one or more strategic objectives and/or operational objectives"/>
    <s v="Task on track"/>
    <x v="0"/>
    <s v="Low risk to achievement of strategic objective"/>
    <m/>
    <s v="Report on the appropriateness and possibility of applying BAT to discharges of radioactive substances from the non-nuclear sector and if so, the development of an OSPAR measure"/>
    <x v="4"/>
    <s v="Tanya Helena Hevrøy (Norway) with the support of the ICG OIC-RSC and non-nuclear EAP"/>
    <n v="2022"/>
    <s v="2022 Start_x000a_2028 End"/>
  </r>
  <r>
    <s v="Clean seas"/>
    <x v="2"/>
    <x v="5"/>
    <m/>
    <x v="21"/>
    <s v="Discharge data from nuclear and non-nuclear sectors"/>
    <s v="Discharges data annual reporting in place (2023)"/>
    <n v="4"/>
    <n v="2"/>
    <s v="4 - Task will have a critical impact on one or more strategic objectives and fully implement one or more operational objectives"/>
    <s v="Task on track"/>
    <x v="0"/>
    <s v="Low risk to achievement of strategic objective"/>
    <m/>
    <s v="Annual report and assessment of liquid discharges from the nuclear sector; Annual report and assessment of discharges of radionuclides from the non-nuclear sector; Periodic Evaluations"/>
    <x v="4"/>
    <s v="RSC Expert Assessment Panel (EAP): Co-Convenors for Nuclear data- Andrew Pynn (United Kingdom) and ), Nicolas Baglan and Coralie Nyffenegger (France) &amp; Convenor for Non- nuclear data-- Tanya Helena Hevrøy (Norway) and Hélène Caplin (France)"/>
    <n v="2020"/>
    <n v="2030"/>
  </r>
  <r>
    <s v="Clean seas"/>
    <x v="2"/>
    <x v="5"/>
    <m/>
    <x v="22"/>
    <s v="Assessment of discharges"/>
    <s v="Progress made by ICG-RAM (2023)"/>
    <m/>
    <m/>
    <s v="4 - Task will have a critical impact on one or more strategic objectives and fully implement one or more operational objectives"/>
    <s v="Task on track"/>
    <x v="0"/>
    <s v="Low risk to achievement of strategic objective"/>
    <m/>
    <s v="Periodic Evaluations"/>
    <x v="4"/>
    <s v="ICG RAM co-convened by France and the United Kingdom"/>
    <n v="2022"/>
    <s v="1. Agree on assessments required their purpose and broad approach (e.g. trends, frequency of assessments, indicator radionuclides) to report options and progress to RSC 2023. _x000a_2. Undertake agreed Terms of Reference through an ICG._x000a_3. Publish an Agreement on assessment methodologies (2024)._x000a_4. Undertake a review of the discharge reporting agreement and update if appropriate._x000a_5. Delivery of assessments to agreed frequency, including periodic evaluation if necessary (2027??)."/>
  </r>
  <r>
    <s v="Clean seas"/>
    <x v="2"/>
    <x v="6"/>
    <m/>
    <x v="23"/>
    <s v="Environmental concentration data"/>
    <s v="Environmental concentrations data annual reporting in place (2023)"/>
    <n v="4"/>
    <n v="2"/>
    <s v="4 - Task will have a critical impact on one or more strategic objectives and fully implement one or more operational objectives"/>
    <s v="Task on track"/>
    <x v="0"/>
    <s v="Low risk to achievement of strategic objective"/>
    <m/>
    <s v="Periodic Evaluations"/>
    <x v="4"/>
    <s v="RSC Expert Assessment Panel (EAP) for environmental concentrations convened by Alastair Dewar  (UK)"/>
    <n v="2020"/>
    <n v="2030"/>
  </r>
  <r>
    <s v="Clean seas"/>
    <x v="2"/>
    <x v="6"/>
    <m/>
    <x v="24"/>
    <s v="Assessment of environmental concentrations"/>
    <s v="Progress made by ICG-RAM (2023)"/>
    <m/>
    <m/>
    <s v="4 - Task will have a critical impact on one or more strategic objectives and fully implement one or more operational objectives"/>
    <s v="Task on track"/>
    <x v="0"/>
    <s v="Low risk to achievement of strategic objective"/>
    <m/>
    <s v="Periodic Evaluations_x000a_Agreement on assessment methodologies"/>
    <x v="4"/>
    <s v="ICG RAM co-convened by France and the United Kingdom"/>
    <n v="2022"/>
    <s v="1. Agree on assessments required their purpose and broad approach (e.g. close to zero, near background, trends, frequency of assessments, indicator radionuclides, and media) to report options and progress to RSC 2023. _x000a_2. Undertake agreed Terms of Reference through an ICG._x000a_3. Publish an Agreement on assessment methodologies (2024)._x000a_4. Undertake a review of the monitoring programme and update if appropriate._x000a_5. Delivery of assessments to agreed frequency, including periodic evaluation if necessary (2027??)."/>
  </r>
  <r>
    <s v="Clean seas"/>
    <x v="2"/>
    <x v="7"/>
    <m/>
    <x v="25"/>
    <s v="Historical dumping sites and historical losses"/>
    <s v="Projects/campaigns ongoing in France (and portugal) (2023)"/>
    <n v="1"/>
    <n v="2"/>
    <s v="1 - Task will support the delivery of one or more strategic objectives and/or operational objectives"/>
    <s v="Task on track"/>
    <x v="0"/>
    <s v="Low risk to achievement of strategic objective"/>
    <m/>
    <s v="Updated information on historical dumping sites and historical losses"/>
    <x v="4"/>
    <s v="RSC Contracting Parties"/>
    <n v="2022"/>
    <s v="Start date 2022_x000a_Annual updates from Contracting Parties_x000a_Identify and apply for funding opportunities"/>
  </r>
  <r>
    <s v="Clean seas"/>
    <x v="2"/>
    <x v="8"/>
    <m/>
    <x v="26"/>
    <s v="Review of OSPAR Agreements"/>
    <s v="Timeline agreed (2023)"/>
    <n v="4"/>
    <n v="2"/>
    <s v="4 - Task will have a critical impact on one or more strategic objectives and fully implement one or more operational objectives"/>
    <s v="Task on track"/>
    <x v="0"/>
    <s v="Low risk to achievement of strategic objective"/>
    <m/>
    <s v="Updated Agreements as necessary"/>
    <x v="4"/>
    <s v="Carol Robinson (Norway)"/>
    <n v="2023"/>
    <s v="Start date 2023 (Sec to propose a timetable for the review of all Agreements)_x000a_Deadline 2028"/>
  </r>
  <r>
    <s v="Clean seas"/>
    <x v="3"/>
    <x v="9"/>
    <m/>
    <x v="27"/>
    <s v="RAP1 dissemination of results"/>
    <s v="All finalised RAP-ML 1 outputs have been published on the OSPAR website. Completion of dissemination work is to be presented at EIHA 2022"/>
    <e v="#N/A"/>
    <n v="1"/>
    <m/>
    <s v="Task completed"/>
    <x v="0"/>
    <s v="Task completed"/>
    <m/>
    <s v="Publication of final RAP ML outputs; upgraded web site presentation; communication pack"/>
    <x v="5"/>
    <s v="Lucy Ritchie (Secretariat)"/>
    <n v="2020"/>
    <d v="2022-04-01T00:00:00"/>
  </r>
  <r>
    <s v="Clean seas"/>
    <x v="3"/>
    <x v="9"/>
    <m/>
    <x v="28"/>
    <s v="Agree updated RAPML by 2022"/>
    <s v="RAP2 ML adopted by OSPAR 2022 [2023]"/>
    <n v="1"/>
    <s v="N/A"/>
    <s v="1 - Task will support the delivery of one or more strategic objectives and/or operational objectives"/>
    <s v="Task completed"/>
    <x v="0"/>
    <s v="Task completed"/>
    <m/>
    <s v="OSPAR Regional Action Plan on marine litter 2"/>
    <x v="5"/>
    <s v="Mareike Eferling (NL), Stefanie Werner (DE), Senne Aertbelien (BE)"/>
    <n v="2020"/>
    <d v="2022-04-01T00:00:00"/>
  </r>
  <r>
    <s v="Clean seas"/>
    <x v="3"/>
    <x v="9"/>
    <m/>
    <x v="29"/>
    <s v="Prevent the release of bio-carriers to the marine and riverine environment"/>
    <s v="Two lines of action: development of Industry Guidelines for safe management of bio-carriers and assessment of alternative materials. Draft industry guidelines (prepared by Surfriders for Nordic Council) have been submitted to ICG ML (1) 2023 for comment including discussion of next steps (development of background document and ospar guidelines; EIHA 2024). Assessment of alternative materials will start in 2023. [2023]"/>
    <n v="1"/>
    <n v="2"/>
    <s v="1 - Task will support the delivery of one or more strategic objectives and/or operational objectives"/>
    <s v="Task on track"/>
    <x v="0"/>
    <s v="Low risk to achievement of strategic objective"/>
    <m/>
    <s v="Two OSPAR briefs on the problem and available management measures (one directed at industry, one directed at policymakers).  _x000a_Awareness about the problem and available solutions among industry and policymakers.  _x000a_If appropriate, develop OSPAR Recommendation. "/>
    <x v="5"/>
    <s v="Benedicte Jenot (Fr), Helen Klimt (SE)"/>
    <n v="2022"/>
    <s v="2023: OSPAR will issue two briefs, one for the industry and one for policy makers/authorities to raise awareness about the problem and possible solutions. If resources are available, the briefs can be complemented with more accessible awareness raising material, such as a short film. _x000a_2023: Investigate alternative materials for bio-carriers that are less harmful if they end up in the environment. _x000a_2024, if appropriate: OSPAR will develop a recommendation so that CP will report on the actions implemented and their efficiency. "/>
  </r>
  <r>
    <s v="Clean seas"/>
    <x v="3"/>
    <x v="9"/>
    <m/>
    <x v="30"/>
    <s v="Reduce macro litter losses in wastewater treatment systems "/>
    <s v="OSPAR action dependent on French national project, which is expected to meet its first delivery milestone in 2023 with a report of projects / experiments carried out by CPs to retrieve macro litter in wastewater networks (including sewage discharges form storm overflows). Once report available, information will be requested from ICG-ML on devices tried in CPs networks. [2023]"/>
    <n v="1"/>
    <m/>
    <s v="1 - Task will support the delivery of one or more strategic objectives and/or operational objectives"/>
    <s v="Task on track"/>
    <x v="0"/>
    <s v="Low risk to achievement of strategic objective"/>
    <m/>
    <s v="Evaluation report on pilot projects and best practice guidelines  "/>
    <x v="5"/>
    <s v="Benedicte Jenot (Fr)"/>
    <n v="2023"/>
    <s v="2023 to 2025: Report of project/experiments carried out by Cps to retrieve macro litter in wastewater networks (including sewage discharges from storm overflows) _x000a_2024: share data and cost-efficiency analyses for each device put in place _x000a_2025: draw c2023onclusions based on these experiments and their results to share among contracting parties and encourage them to take on or develop the use of these devices/techniques accordingly"/>
  </r>
  <r>
    <s v="Clean seas"/>
    <x v="3"/>
    <x v="9"/>
    <m/>
    <x v="31"/>
    <s v="Prevent of inputs of microplastics from selected land-based sources into the marine environment"/>
    <s v="ECHA proposal relating to incidental releases has been published and is being discussed amongst Member States. Briefing note on OSPAR’s microplastic work prepared and distributed through BaseCamp to inform Contracting Parties that are Member States. Await final REACH legislation first? Use ICG ML (1) 2023 meeting to discuss the next step (gap analysis to see where OSPAR still can add value including need to organise a workshop?) [2023]"/>
    <m/>
    <m/>
    <s v="2 - Task will have a significant impact on one or more operational objectives"/>
    <s v="Task on track"/>
    <x v="2"/>
    <s v="Medium risk to achievement of strategic objective"/>
    <m/>
    <s v="Background document on identified sources and main solutions available  _x000a_An OSPAR measure/or OSPAR measures "/>
    <x v="5"/>
    <s v="Stefanie Werner (DE)"/>
    <n v="2022"/>
    <s v="2022: Translation of Issue Paper of Berlin Workshop Series on MP_x000a_2022/23 Assessment of land-based sources of microplastics, _x000a_2022/23: exchange of key findings on microplastic sources, pathways, emissions, impacts and solutions, _x000a_2024: finalise list of sources where OSPAR could develop coordinated measures _x000a_2026: adopt measures to prevent and reduce further microplastic inputs, including regional strategy _x000a_2026-28: Evaluate new/emerging sources to be addressed and tackled  _x000a_2022-2030 contribute to the consultation and legislative process within REACH, the upcoming proposal on unintentionally released microplastics and any other relevant EU initiatives"/>
  </r>
  <r>
    <s v="Clean seas"/>
    <x v="3"/>
    <x v="9"/>
    <m/>
    <x v="32"/>
    <s v="Reduce microplastic contamination from artificial grass "/>
    <s v="Background document drafted and presented to ICG-ML(1) 2023 where the direction of OSPAR work was considered in view of REACH work on artificial grass granular infill. ICG ML agreed to keep pursuing this action, complementing the EU Action and work on measures. The wider task group would meet to make a plan and a timeline [2023]"/>
    <m/>
    <m/>
    <s v="1 - Task will support the delivery of one or more strategic objectives and/or operational objectives"/>
    <s v="Task on track"/>
    <x v="0"/>
    <s v="Low risk to achievement of strategic objective"/>
    <m/>
    <s v="Possible OSPAR Recommendation _x000a__x000a_Guidance document for use by Contracting Parties and their stakeholders to reduce microplastic pollution from artificial grass"/>
    <x v="5"/>
    <s v="Arabelle Bentley (KIMO), Isobel Shears/Morag Campbell (UK)"/>
    <n v="2022"/>
    <s v="End 2022:   Background Document completed _x000a_Spring 2023:  Information exchange events _x000a_Autumn 2023:  Guidance Document completed _x000a_Spring 2024:  ICG-ML to consider study report and next steps with potential to take an OSPAR recommendation forward _x000a_Adopt OSPAR measure in 2024"/>
  </r>
  <r>
    <s v="Clean seas"/>
    <x v="3"/>
    <x v="9"/>
    <m/>
    <x v="33"/>
    <s v="Harmonise practices related to the provision and use of Port Reception Facilities "/>
    <s v="Based on key elements of the new PRF Directive and approved RAP2 task template, an overview has been made by the lead of possible topics that could benefit from OSPAR wide harmonisation. This overview will be included in a work plan that will be discussed with the other task team members start of 2023. Spring 2023 will be used for an exchange of information and agreement on scope and methodology [2023]"/>
    <m/>
    <m/>
    <s v="1 - Task will support the delivery of one or more strategic objectives and/or operational objectives"/>
    <s v="Task not on track - no major issues"/>
    <x v="2"/>
    <s v="Medium risk to achievement of strategic objective"/>
    <m/>
    <s v="Inventory of good practices for the provision and use of PRF in fishing and recreational ports;_x000a_Recommendations for a more harmonized approach for the provision and use of PRF within the OSPAR area;_x000a_Guidance document on good practices related to the on-board management and facilities for collection of waste fishing gear to support progression towards a circular lifecycle for fishing gear "/>
    <x v="5"/>
    <s v="Peter van den Dries (Be)"/>
    <n v="2022"/>
    <s v="Autumn 2022: Exchange of information and agreement on scope and methodology. _x000a_Spring 2023: First draft of inventory of good PRF and waste management practices + proposals regarding need for further action._x000a_Spring 2024: Inventory of good PRF and waste management practices + proposals for further actions finalised ._x000a_Autumn 2024 (preliminary completion date):  agreement within ICGML on good practices + initiating further actions, including new timeline "/>
  </r>
  <r>
    <s v="Clean seas"/>
    <x v="3"/>
    <x v="9"/>
    <m/>
    <x v="34"/>
    <s v="Manage end-of-life recreational vessels"/>
    <s v="UK finances a contractor to expand Scottish research to the UK/OSPAR region. Tender has been commissioned to the same consultant as for the EPR/fishing gear study. Delivery date: end of March 2023. workshop 23 February 2023 to discuss draft results. [2023]"/>
    <m/>
    <m/>
    <s v="1 - Task will support the delivery of one or more strategic objectives and/or operational objectives"/>
    <s v="Task on track"/>
    <x v="0"/>
    <s v="Low risk to achievement of strategic objective"/>
    <m/>
    <s v="EOL Recreational vessel inventory methodology;_x000a_EOL Recreational vessel waste management guidance;_x000a_EOL Recreational Vessel OSPAR inventory;_x000a_(Future measures based on project outputs and relevant EC policy developments) "/>
    <x v="5"/>
    <s v="Morag Campbell (UK)"/>
    <n v="2022"/>
    <s v="Summer 2023: Inventory methodology and waste management guidance finalised; Autumn 2024 (end point of task):  OSPAR region inventory finalised and published. "/>
  </r>
  <r>
    <s v="Clean seas"/>
    <x v="3"/>
    <x v="9"/>
    <m/>
    <x v="35"/>
    <s v="Prevent microplastic pollution resulting from plastic pellet, powder and flake loss"/>
    <s v="Two lines of action: a) certification scheme: close to getting what OSPAR wants, and follows the line in REACH proposal; Operation Clean Sweep Certification Scheme in operation in January 2023; first reporting on Pellets Recommendation due for EIHA 2023; b) clean up guidance: work in progress by French consultant. EIHA 2023 will be informed on how alignment Recommendation with OCS scheme and on what OSPAR will/should do next.  [2023]"/>
    <m/>
    <m/>
    <s v="1 - Task will support the delivery of one or more strategic objectives and/or operational objectives"/>
    <s v="Task on track"/>
    <x v="0"/>
    <s v="Low risk to achievement of strategic objective"/>
    <m/>
    <s v="A report which reviews the final plastics industry international pellet loss prevention certification scheme design and its alignment with OSPAR requirements.  _x000a_A guidance document to support contracting parties in the management and handling of pellet loss clean-ups. _x000a_"/>
    <x v="5"/>
    <s v="Morag Campbell (UK), Nina Lange (Nl)"/>
    <n v="2022"/>
    <s v="Summer 2023*:  Review document on pellet loss prevention and management measures.  Autumn 2023:  Guidance document finalised and published  _x000a_End 2023 - End of Action, potentially new action developed depending on conclusions/recommendations of review document "/>
  </r>
  <r>
    <s v="Clean seas"/>
    <x v="3"/>
    <x v="9"/>
    <m/>
    <x v="36"/>
    <s v="Understand the location of litter accumulations "/>
    <s v="work has progressed through Clean Atlantic project that finishes end of June 2023. Results for Action expected September 2023 [2023]"/>
    <m/>
    <m/>
    <s v="1 - Task will support the delivery of one or more strategic objectives and/or operational objectives"/>
    <s v="Task on track"/>
    <x v="0"/>
    <s v="Low risk to achievement of strategic objective"/>
    <m/>
    <s v="Document on state of the art of the knowledge about marine litter pathways and hotspots  _x000a_Improved Marine Litter Transport tool  _x000a_Maps of accumulation areas  _x000a_User friendly interactive web platform. _x000a_Document on opportunities for future data collection and monitoring improvement"/>
    <x v="5"/>
    <s v="Sandra Moutinho (PO) Jesus Gago (ES)"/>
    <n v="2022"/>
    <s v="End date: 2023 _x000a__x000a_Milestones: _x000a_Upgrading of the Marine Litter Transport Tool. _x000a_Creation of an interactive web platform _x000a_Delivery of maps of hotspots _x000a_Analysis of transboundary inputs.  _x000a_Analysis of level of uncertainty and ways forward to reduce it _x000a_Review of methods to simulate biofouling growth on debris surface and implications on marine litter behaviour. _x000a_Development of the equation to include the biofouling component in the Transport Tool. "/>
  </r>
  <r>
    <s v="Clean seas"/>
    <x v="3"/>
    <x v="9"/>
    <m/>
    <x v="37"/>
    <s v="Programme management plan for the implementation of the OSPAR Regional action plan for marine litter "/>
    <s v="Initial progress was reviewed at iCG-ML(1) 23; programme management plan has been developed, fully aligned with NEAES IP [2023]"/>
    <m/>
    <m/>
    <s v="4 - Task will have a critical impact on one or more strategic objectives and fully implement one or more operational objectives"/>
    <s v="Task on track"/>
    <x v="0"/>
    <s v="Low risk to achievement of strategic objective"/>
    <m/>
    <s v="Adoption of programme management plan and subsequent updating (feeding into NEAES Implementation Plan).  _x000a_Review progress of implementation _x000a_Final evaluation report "/>
    <x v="5"/>
    <s v="ICG-ML co-convenors"/>
    <n v="2022"/>
    <s v="2024: interim report of the implementation of the RAP-ML, which will provide input for the NEAES 2025 review.   _x000a__x000a_2029: Evaluation report "/>
  </r>
  <r>
    <s v="Clean seas"/>
    <x v="3"/>
    <x v="10"/>
    <m/>
    <x v="38"/>
    <s v="Improve evidence base on harm in relation to marine litter"/>
    <m/>
    <n v="1"/>
    <n v="1"/>
    <s v="1 - Task will support the delivery of one or more strategic objectives and/or operational objectives"/>
    <s v="Task completed"/>
    <x v="0"/>
    <s v="Task completed"/>
    <m/>
    <s v="Dedicated chapter on harm caused by marine litter in OSR 2023; identification of priority RAP actions based on evidence of harm"/>
    <x v="5"/>
    <s v="Stefanie Werner (DE)"/>
    <n v="2020"/>
    <n v="2023"/>
  </r>
  <r>
    <s v="Clean seas"/>
    <x v="3"/>
    <x v="10"/>
    <m/>
    <x v="39"/>
    <s v="Bridge the gap between monitoring and policy "/>
    <s v="Initial steps agreed at ICG-ML (1) 2022 &amp; updated in the Action sharepoint folder; Indicator leads to review the TTs and ID where monitoring can support each action; Progress reported  to ICG-ML (1) 2023. [2023]"/>
    <m/>
    <m/>
    <s v="1 - Task will support the delivery of one or more strategic objectives and/or operational objectives"/>
    <s v="Task on track"/>
    <x v="2"/>
    <s v="Medium risk to achievement of strategic objective"/>
    <m/>
    <s v="RAP implementation spreadsheet.   _x000a_Monitoring and policy leads support group. _x000a_Review of assessment key findings and RAP to ensure evidence is informing.  Gap analysis of opportunities for future actions using thematic assessment. _x000a_Potential section in RAP with focused ‘strengthening monitoring and evidence ‘ actions added for future revisions of the RAP "/>
    <x v="5"/>
    <s v="Josie Russell (UK)"/>
    <n v="2022"/>
    <s v="Throughout RAP lifetime"/>
  </r>
  <r>
    <s v="Clean seas"/>
    <x v="3"/>
    <x v="11"/>
    <m/>
    <x v="40"/>
    <s v="Reduce the impact of expanded polystyrene and extruded polystyrene (EPS / XPS) in the marine environment – development of OSPAR products"/>
    <s v="As the OceanWise project reached its final semester, the project team is currently developing the list of recommendations regarding the adoption of policies and best practices for the industry and society to reduce the impact of expanded and extruded polystryrene products (EPS and XPS). These will be the basis for the design of OSPAR products on this topic [2023]"/>
    <n v="2"/>
    <n v="3"/>
    <s v="2 - Task will have a significant impact on one or more operational objectives"/>
    <s v="Task not on track - no major issues"/>
    <x v="0"/>
    <s v="Medium risk to achievement of strategic objective"/>
    <m/>
    <s v="OSPAR background document; OSPAR measures"/>
    <x v="5"/>
    <s v="Sandra Moutinho (PO)"/>
    <n v="2020"/>
    <s v="2022: OceanWise will produce final set of solutions; 2022: Development of OSPAR background document;_x000a_2022: Presentation of circular economy indicators and practical tool _x000a_2023: Proposal for adoption at ICG-ML and then EIHA of specific OSPAR recommendations related to policies on the management of certain plastics&quot;"/>
  </r>
  <r>
    <s v="Clean seas"/>
    <x v="3"/>
    <x v="11"/>
    <m/>
    <x v="41"/>
    <s v="Prevent and reduce plastic waste by coastal municipalities and cities"/>
    <s v="English translations of German guidances (on best practice examples and on legal options for municipalities) completed.   Next steps discussed at ICG ML (1) 2023: where can OSPAR add value and how to reach out to municipalities (e.g. through  KIMO) [2023]"/>
    <m/>
    <m/>
    <s v="1 - Task will support the delivery of one or more strategic objectives and/or operational objectives"/>
    <s v="Task on track"/>
    <x v="2"/>
    <s v="Medium risk to achievement of strategic objective"/>
    <m/>
    <s v=" Develop guidelines, pilot projects, networks and Action Plans with municipalities and cities"/>
    <x v="5"/>
    <s v="Stefanie Werner (DE)"/>
    <n v="2022"/>
    <s v="2026 end date; 2022 - Compile available info/guidelines/Action Plans. _x000a_- 2022-2024 - networking with municipalities and cities  _x000a_-2024-5 Provide guidelines on BP in waste prevention and management and on legal options _x000a_- 2024-2026 Start further pilot projects based on the best practices "/>
  </r>
  <r>
    <s v="Clean seas"/>
    <x v="3"/>
    <x v="11"/>
    <m/>
    <x v="42"/>
    <s v="Define measures and strategies for the phasing out or restriction of use of single use plastics prone to become marine litter in complement to the EU SUP Directive. "/>
    <s v="Initial analysis of gaps in the SUP Directive is underway using data from SAR and the OSPAR Beach litter database. Task group plugged in to work in HELCOM on balloons and shotgun wads. Task group will meet again in January 2023. Working towards draft document for ICG ML (2) 2023. [2023]"/>
    <m/>
    <m/>
    <s v="2 - Task will have a significant impact on one or more operational objectives"/>
    <s v="Task on track"/>
    <x v="0"/>
    <s v="Low risk to achievement of strategic objective"/>
    <m/>
    <s v="Development of a GAP analysis on what items/topics SUP-D does not cover (beyond the top 10) and solutions and corresponding alternatives to either phase-out or reduce the items, _x000a_Sharing of national strategies to implement these solutions, _x000a_Process defined to support the EC in revising the EU directive according to GAP analysis. "/>
    <x v="5"/>
    <s v="Benedicte Jenot (Fr), Frederique Mongodin (SAR)"/>
    <n v="2022"/>
    <s v="2023: GAP analysis _x000a_2024: identify solutions at the national and local level _x000a_2024: Share national strategies to implement these solutions, _x000a_2024:  share experience and details on national strategy on the implementation of the SUP Directive _x000a_Informing the revision process of the EU directive in 2026 to add items / restriction of use according to GAP analysis "/>
  </r>
  <r>
    <s v="Clean seas"/>
    <x v="3"/>
    <x v="12"/>
    <m/>
    <x v="43"/>
    <m/>
    <m/>
    <e v="#N/A"/>
    <e v="#N/A"/>
    <m/>
    <m/>
    <x v="1"/>
    <e v="#N/A"/>
    <m/>
    <m/>
    <x v="6"/>
    <m/>
    <m/>
    <m/>
  </r>
  <r>
    <s v="Clean seas"/>
    <x v="3"/>
    <x v="13"/>
    <m/>
    <x v="44"/>
    <s v="Plastic materials in the marine environment "/>
    <n v="2023"/>
    <n v="1"/>
    <n v="3"/>
    <s v="1 - Task will support the delivery of one or more strategic objectives and/or operational objectives"/>
    <s v="Task not on track - no major issues"/>
    <x v="0"/>
    <s v="Medium risk to achievement of strategic objective"/>
    <m/>
    <s v="Report on sources of plastic materials in the marine environment from offshore oil and gas activities, extent of its use and suitable alternatives._x000a_OIC to agree a measure for the phase out of the placement of plastic materials in the marine environment. "/>
    <x v="1"/>
    <s v="Mark Shields (mark.shields@beis.gov.uk) from OPRED (UK)"/>
    <n v="2022"/>
    <s v="1. Start date 2022_x000a_2. Identify sources of plastic materials in the marine environment from offshore oil and gas activities by 2023. _x000a_3. Assess the extent of use of plastic materials and proposals for reduction by 2024_x000a_4. By 2025 develop measures to phasing out the placement of plastic materials. "/>
  </r>
  <r>
    <s v="Clean seas"/>
    <x v="3"/>
    <x v="14"/>
    <m/>
    <x v="45"/>
    <s v="Plastic substances contained in offshore chemicals "/>
    <n v="2023"/>
    <n v="1"/>
    <n v="2"/>
    <s v="1 - Task will support the delivery of one or more strategic objectives and/or operational objectives"/>
    <s v="Task on track"/>
    <x v="0"/>
    <s v="Low risk to achievement of strategic objective"/>
    <m/>
    <s v="Annual Expert Assessment Panel report_x000a_Report on extent of its use and discharge of plastic substances, including, microplastics, contained in offshore chemicals."/>
    <x v="1"/>
    <s v="Mark Shields (mark.shields@beis.gov.uk) from OPRED (UK)"/>
    <n v="2020"/>
    <s v="1. Start date 2020_x000a_2. 2022 – Amendment to OSPAR Recommendation 2017/01 – HOCNF form to capture substance level data_x000a_3. 2023 – Agree on a common approach to reporting of microplastics for consistency between Contracting Parties_x000a_4. 2025, 2026, 2027 - annual Expert Assessment Panel report  _x000a_5. Analyse the extent of the use and discharge of plastic substances, including, microplastics, contained in offshore chemicals by 2027_x000a_6. By 2027 develop measures to phase out plastic substances, including, microplastics, contained in offshore chemicals "/>
  </r>
  <r>
    <s v="Clean seas"/>
    <x v="3"/>
    <x v="15"/>
    <m/>
    <x v="46"/>
    <s v="Monitor, prevent and reduce riverine inputs of macro litter to the marine environment and share knowledge on micro litter monitoring in rivers "/>
    <s v="Preparation of scoping document underway, looking at best available techniques for riverine monitoring. Outline has been discussed at ICG-ML(1) 2023. Document planned to be discussed at ICG ML (2) 2023. Joint RSC Workshop foreseen for 2024. [2023]"/>
    <n v="2"/>
    <n v="2"/>
    <s v="2 - Task will have a significant impact on one or more operational objectives"/>
    <s v="Task on track"/>
    <x v="0"/>
    <s v="Low risk to achievement of strategic objective"/>
    <m/>
    <s v="Development and implementation of a methodology to measure riverine inputs of macro litter compare  and map pollution over time. Ensure cooperation between contracting parties to monitor riverine inputs and share data._x000a_Report on best practices to prevent and clean-up riverine pollution._x000a_Adoption of an OSPAR Recommendation._x000a_Reliable and harmonized monitoring strategy for macro riverine litter._x000a__x000a_"/>
    <x v="5"/>
    <s v="Senne Aertbelien (BE), Benedicte Jenot (Fr), Mareike Erfeling/Eric Copiuspeereboom (Nl)"/>
    <n v="2022"/>
    <s v="2024: Creation of a reliable and harmonized methodology; 2024: Engagement with the EU, River Basin Commissions; 2025: Development and sharing of best practices; 2026: if appropriate, adoption of an OSPAR Recommendation"/>
  </r>
  <r>
    <s v="Clean seas"/>
    <x v="3"/>
    <x v="16"/>
    <m/>
    <x v="47"/>
    <s v="Prevent, locate, retrieve and handle ALDFG "/>
    <s v="Small delay: Sweden published a call to tender for a consultant to conduct the gap analysis on the application of the FAO guidelines within the OSPAR maritime area (phase 1). No takers - Sweden will try again in 2023 with expanded scope. No lead yet identified for second phase [2023]"/>
    <n v="1"/>
    <n v="4"/>
    <s v="1 - Task will support the delivery of one or more strategic objectives and/or operational objectives"/>
    <s v="Task not on track - no major issues"/>
    <x v="2"/>
    <s v="Medium risk to achievement of strategic objective"/>
    <m/>
    <s v="BEP/BAT compilation to tackle ALDFG;_x000a_Development of a platforms/ tools or scoping of existing platforms to report ALDFG;_x000a_Protocol for retrieval; _x000a_Joint research reports "/>
    <x v="5"/>
    <s v="Lisa Bredahl-Nerdal (SE - phase 1)"/>
    <n v="2022"/>
    <s v="2022: Gap analysis; _x000a_2022/2023: Compilation of best practices (BEP) and technologies (BAT) _x000a_2022/2023:  review of existing approaches and tools to report ALDFG;  _x000a_2022/2023: Development/agreement of a protocol to retrieve ALDFG _x000a_2023-2026: Initiate/coordinate joint projects _x000a_2023-2026: Identify knowledge gaps _x000a_2023-2026: Improve understanding of ALDFG's economic impact "/>
  </r>
  <r>
    <s v="Clean seas"/>
    <x v="3"/>
    <x v="16"/>
    <m/>
    <x v="48"/>
    <s v="Promote practical solutions for reducing the impact of certain specific fishing related items, such as net cuttings and dolly rope. "/>
    <s v="Work is underway. Development of Scene setting document to inform Marine directors on the need of a ban on dolly rope. parallel work underway to deal with net cuttings [2023]"/>
    <m/>
    <m/>
    <s v="3 - Task will have a significant impact on one or more strategic objectives and/or fully implement one or more operational objectives"/>
    <s v="Task on track"/>
    <x v="0"/>
    <s v="Low risk to achievement of strategic objective"/>
    <m/>
    <s v="OSPAR guidelines _x000a__x000a_-Strengthened monitoring and increased knowledge base._x000a_-Education for fishers guidelines and fishing for litter updated _x000a_-coordinated OSPAR behaviour change campaign _x000a_-OSPAR recommendation "/>
    <x v="5"/>
    <s v="Senne Aertbelien (BE) Stefanie Werner (DE), Ewoud Kuin/Mareike Erfeling (NL), Arabelle Bentley (KIMO)"/>
    <n v="2022"/>
    <s v="2023 Create OSPAR guidelines t _x000a_2023-2024 Dolly rope, net cuttings  and other fishing related litter are incoorperated and mentioned in EPR schemes, and if feasible the CEN standard on circular fishing gear _x000a_2024 OSPAR recommendation _x000a_2024–2026 Update the fishing for litter and fishermen education recommendation  "/>
  </r>
  <r>
    <s v="Clean seas"/>
    <x v="3"/>
    <x v="16"/>
    <m/>
    <x v="49"/>
    <s v="Address recreational fishing as a source for marine litter"/>
    <s v="no detailed work plan yet [2023]"/>
    <m/>
    <m/>
    <s v="1 - Task will support the delivery of one or more strategic objectives and/or operational objectives"/>
    <s v="Task not on track - no major issues"/>
    <x v="2"/>
    <s v="Medium risk to achievement of strategic objective"/>
    <m/>
    <s v="Report on impact of recreational fishing _x000a_- Recommendations for actions to be taken up by policy-makers _x000a_- Set of best practices for the sector–related industries _x000a_- Awareness raising products _x000a_- Evaluation of mitigation measures "/>
    <x v="5"/>
    <s v="Sandra Moutinho (PO)"/>
    <n v="2022"/>
    <s v="Quantification of recreational fishing gear put on the market in OSPAR CPs Start 2022 and ends 2023 _x000a_2022-2023: Assessment of losses of recreational fishing gear _x000a_2022-2023: Assessment of (littered) waste from recreational activities _x000a_Suggest appropriate measures to prevent and reduce losses of fishing gear. Start 2024 end 2025 _x000a_Implement suggested measures, start 2026 _x000a_Evaluate the effect of implemented measures.  _x000a_End 2029  "/>
  </r>
  <r>
    <s v="Clean seas"/>
    <x v="3"/>
    <x v="16"/>
    <m/>
    <x v="50"/>
    <s v="Raise awareness and improve education in the fishing sector, including the strengthening of the OSPAR recommendations on Fishing for litter and on Sustainability Education Programmes for Fishers "/>
    <s v="NL first step (ICG-ML 1 2022) - Based on experience from ProSea foundation - translating an e-learning module on e-litter for OSPAR use (2022).  Meeting organised with ProSea to share experience and present the e-learning module in October 2022. Verbal update given at ICG ML (1) 2023. [2023]"/>
    <m/>
    <m/>
    <s v="1 - Task will support the delivery of one or more strategic objectives and/or operational objectives"/>
    <s v="Task on track"/>
    <x v="0"/>
    <s v="Low risk to achievement of strategic objective"/>
    <m/>
    <s v="Update and strengthening of _x000a__x000a_1) OSPAR Recommendation 2016/01 on the reduction of marine litter through the implementation of fishing for litter initiatives _x000a__x000a_2) OSPAR Recommendation 2019/01 on the reduction of marine litter through the Implementation of Sustainability Education Programmes for Fishers  "/>
    <x v="5"/>
    <s v="Ewoud Kuin/Mareike Erfeling (NL)"/>
    <n v="2022"/>
    <s v="2022-2024: monitor and where possible support the development of an EU standard  _x000a__x000a_2024-:2026 adopt updated recommendations (as appropriate)"/>
  </r>
  <r>
    <s v="Clean seas"/>
    <x v="3"/>
    <x v="16"/>
    <m/>
    <x v="51"/>
    <s v="Prevent and reduce marine litter from aquaculture "/>
    <s v="Project plan scoped out. Plan for 2 workshops (1 to engage key stakeholders and inform direction of study, 2nd to present results of study), and a scoping study. Issues with procurement have delayed progress [2023]"/>
    <m/>
    <m/>
    <s v="2 - Task will have a significant impact on one or more operational objectives"/>
    <s v="Task not on track - no major issues"/>
    <x v="2"/>
    <s v="Medium risk to achievement of strategic objective"/>
    <m/>
    <s v="Information gathering_x000a__x000a_Sharing good practice:  Good practice framework for the prevention, monitoring and retrieval of marine litter from aquaculture sites and the decommissioning of aquaculture sites _x000a_ Supporting aquaculture management: OSPAR guidelines for the inclusion of marine litter prevention, monitoring and retrieval activities within licensing and permit requirements.  _x000a_OSPAR guidelines on the improvement of decommissioning protocol to reduce and prevent marine litter.  _x000a__x000a_If appropriate, OSPAR recommendation on the implementation of such guidelines for Contracting Parties to report against.  _x000a_Harmonisation with other end-of-life fishing gear policy_x000a_"/>
    <x v="5"/>
    <s v="Isobel Shears/Morag Campbell (UK)"/>
    <n v="2022"/>
    <s v="Late 2023: Good practice framework published _x000a_Autumn 2024: CEN standard on Circularity and recyclability of fishing gear and aquaculture equipment published _x000a_Winter 2024: OSPAR develops recommendation/other measure                             January 2025: EPR for fishing and aquaculture gear implemented"/>
  </r>
  <r>
    <s v="Biologically diverse &amp; healthy seas"/>
    <x v="4"/>
    <x v="17"/>
    <m/>
    <x v="52"/>
    <s v="Ecologically coherent MPA network"/>
    <s v="2023 - Progress made on updating the 2017 Workplan &amp; streamlining it with the NEAES task  _x000a_* Resources in place by NL, who has secured funding for a contractor to work on the pilot assessment as proof of concept for connectivity &amp; representativity. _x000a_* Task Group meeting in nov 2022, further TG-meetings planned for 2023. "/>
    <n v="1"/>
    <n v="2"/>
    <s v="1 - Task will support the delivery of one or more strategic objectives and/or operational objectives"/>
    <s v="Task on track"/>
    <x v="0"/>
    <s v="Low risk to achievement of strategic objective"/>
    <s v="OSPAR 2021 first approved inclusion"/>
    <s v="Dependent of furhter method development. An assessment method to inform work to make the OSPAR network of MPAs ecocoherent (improving currently agreed criteria of the method and further development)"/>
    <x v="7"/>
    <s v="Netherlands (Sjaak Vonk)"/>
    <n v="2021"/>
    <n v="2030"/>
  </r>
  <r>
    <s v="Biologically diverse &amp; healthy seas"/>
    <x v="4"/>
    <x v="17"/>
    <m/>
    <x v="53"/>
    <s v="NACES MPA Roadmap"/>
    <s v="2023 - Peer review and public consultation concluded as per the road map. ICG MPA (extra) incorporated relevant information in proforma and draft amended dec/rec, and forwarded to BDC."/>
    <n v="1"/>
    <m/>
    <s v="1 - Task will support the delivery of one or more strategic objectives and/or operational objectives"/>
    <s v="Task on track"/>
    <x v="0"/>
    <s v="Low risk to achievement of strategic objective"/>
    <m/>
    <s v="updated NACES MPA nomination proforma and amending Dec and Rec"/>
    <x v="7"/>
    <s v="Germany (Janos Hennicke), Norway (Eirik Pettersen Drablos), EU (Michail Papadoyannakis, Alice Belin), Sweden (Richard Emmerson, Pia Nordling)"/>
    <n v="2021"/>
    <s v="OSPAR 2023"/>
  </r>
  <r>
    <s v="Biologically diverse &amp; healthy seas"/>
    <x v="4"/>
    <x v="18"/>
    <m/>
    <x v="54"/>
    <s v="Identify barriers to MPA management"/>
    <s v="2023 - Task Group meeting held Feb 2023. Template revision proposed. Note progress will be dependent on BDC approving revised template. Work is underway. Members of TG  supporting UK."/>
    <n v="1"/>
    <n v="3"/>
    <s v="1 - Task will support the delivery of one or more strategic objectives and/or operational objectives"/>
    <s v="Task not on track - no major issues"/>
    <x v="0"/>
    <s v="Medium risk to achievement of strategic objective"/>
    <m/>
    <s v="list of barriers and proposals for addressing them"/>
    <x v="7"/>
    <s v="UK (Laura Cornick)"/>
    <m/>
    <s v="BDC 2023 report on identified barriers. BDC 2024 report on steps taken to overcome barriers"/>
  </r>
  <r>
    <s v="Biologically diverse &amp; healthy seas"/>
    <x v="4"/>
    <x v="19"/>
    <m/>
    <x v="55"/>
    <s v="Mechanism for EIA/SEA on plans/projects/programmes with the potential to impact on OSPAR MPAs in ABNJ."/>
    <s v="Options to be presented to EIHA 2023"/>
    <n v="3"/>
    <n v="3"/>
    <s v="3 - Task will have a significant impact on one or more strategic objectives and/or fully implement one or more operational objectives"/>
    <s v="Task on track"/>
    <x v="2"/>
    <s v="Medium risk to achievement of strategic objective"/>
    <m/>
    <s v="Mechanism for EIA/SEA on plans/projects/programmes with the potential to  impact on MPAs in ABNJ"/>
    <x v="5"/>
    <s v="Steven Vandenborre (Be)"/>
    <n v="2022"/>
    <s v="EIHA Spring 2023: evaluation of the mechanism options and advise to HOD, on the basis of the proposal by the Task lead;  EIHA Autumn 2023 and Spring 2024: further contribution by EIHA to the development of the mechanism"/>
  </r>
  <r>
    <s v="Biologically diverse &amp; healthy seas"/>
    <x v="4"/>
    <x v="20"/>
    <m/>
    <x v="56"/>
    <s v="OSPAR Marine Bird Recovery Action Plan"/>
    <s v="2023 - Task and finish group established.  Criteria and concept actions prepared for review in Committees.  Revision of template milestones proposed with aim of adopting plan by 2024."/>
    <n v="1"/>
    <n v="3"/>
    <s v="1 - Task will support the delivery of one or more strategic objectives and/or operational objectives"/>
    <s v="Task not on track - no major issues"/>
    <x v="0"/>
    <s v="Medium risk to achievement of strategic objective"/>
    <s v="OSPAR 2021 first approved inclusion"/>
    <s v="OSPAR Marine Bird Recovery Plan (adopted as an Agreement or Recommendation)"/>
    <x v="7"/>
    <s v="UK (Matt Parsons, as OSPAR co-chair of JWGBIRD)"/>
    <d v="2021-06-01T00:00:00"/>
    <s v="June 2021_x0009_Start collation of information on pressures, impacts and measures _x000a__x000a_Oct 2021_x0009_JWGBIRD meeting – review draft overview of pressures and measures  _x000a__x000a_Nov 2021_x0009_COBAM – include overview of pressures and measures in first draft of Marine Bird Thematic Assessment _x000a__x000a_March 2022 _x0009_BDC – consider first draft of Marine Bird Thematic Assessment  _x000a__x000a_April 2022_x0009_‘JWGBIRD plus’ workshop – first proposals for actions in Marine Bird Recovery Action Plan _x000a__x000a_October 2022 _x0009_JWGBIRD Meeting - Complete Overview of pressures and existing measures; agree draft proposals for actions in Marine Bird Recovery Action Plan _x000a__x000a_November 2022 _x0009_ COBAM – consider first draft of Marine Bird Recovery Action Plan, alongside second draft of marine bird Thematic Assessment _x000a__x000a_March 2023_x0009_BDC – agree on final Marine Bird Recovery Action Plan, alongside final marine bird Thematic Assessment. _x000a__x000a_June 2023_x0009_OSPAR – CPs agree to adopt Marine Bird Recovery Action Plan alongside the QSR2023. "/>
  </r>
  <r>
    <s v="Biologically diverse &amp; healthy seas"/>
    <x v="4"/>
    <x v="21"/>
    <m/>
    <x v="57"/>
    <s v="To identify and understand the main sources of entanglement of sea turtles in the Eastern Atlantic and to develop adequate management measures"/>
    <s v="The kick off of the contract will take place in March 2023. In consequence, all milestones in the template have been updated.[2023]"/>
    <n v="2"/>
    <n v="3"/>
    <s v="2 - Task will have a significant impact on one or more operational objectives"/>
    <s v="Task not on track - no major issues"/>
    <x v="0"/>
    <s v="Medium risk to achievement of strategic objective"/>
    <m/>
    <s v="Background document on sources of entanglement in the OSPAR region and Macaronesia and proposal of measures"/>
    <x v="5"/>
    <s v="Marta Martinez-Gil (ES)"/>
    <n v="2022"/>
    <s v="Commission 2024: establishment of the mechanism "/>
  </r>
  <r>
    <s v="Biologically diverse &amp; healthy seas"/>
    <x v="4"/>
    <x v="21"/>
    <s v="S5.O4; S5.O6; S8.O1"/>
    <x v="58"/>
    <s v="Scoping exercise on potential actions for large whale protection "/>
    <s v="2023 - Information compiled and Draft scoping exercise report prepared in 2022, under review in Q2 2023. Anticipated to be presented to ICG-POSH 2023 for consideration and identification of any next steps/actions as recommended by ICG-POSH."/>
    <n v="1"/>
    <m/>
    <s v="1 - Task will support the delivery of one or more strategic objectives and/or operational objectives"/>
    <s v="Task not on track - no major issues"/>
    <x v="0"/>
    <s v="Low risk to achievement of strategic objective"/>
    <m/>
    <s v="Detailed scoping exercise report undertaken, presenting its results and identifying where existing and possible actions to further mitigate anthropogenic threats to each listed whale species are concerned"/>
    <x v="7"/>
    <s v="Ireland (Oliver Ó Cadhla)"/>
    <n v="2022"/>
    <s v="ICG-POSH 2022 (progress update); Task completion in time for BDC 2023"/>
  </r>
  <r>
    <s v="Biologically diverse &amp; healthy seas"/>
    <x v="4"/>
    <x v="22"/>
    <m/>
    <x v="59"/>
    <s v="Improving data on deep-sea elasmobranchs"/>
    <s v="2023 - Due to commence in Q2 2023, based on human resource and expert availability in Task manager country. Initial focus directed at examination of national/regional/North Atlantic data sources and their compatibility/capacity for improved, coordinated sharing/exchange."/>
    <n v="1"/>
    <n v="3"/>
    <s v="1 - Task will support the delivery of one or more strategic objectives and/or operational objectives"/>
    <s v="Task not on track - no major issues"/>
    <x v="0"/>
    <s v="Medium risk to achievement of strategic objective"/>
    <m/>
    <s v="Identification of critical habitats and key areas for deep-sea elasmobranchs in the NE-Atlantic (link to coll. Action 13).   _x000a_Database on deep-sea elasmobranchs in place. "/>
    <x v="7"/>
    <s v="Ireland (Oliver Ó Cadhla)"/>
    <n v="2021"/>
    <s v="2023 Database in place"/>
  </r>
  <r>
    <s v="Biologically diverse &amp; healthy seas"/>
    <x v="4"/>
    <x v="22"/>
    <m/>
    <x v="60"/>
    <s v="Key area/critical habitat analyses on selected T/D species"/>
    <s v="2023 - Germany provided funding for a 1-year project to develop the modelling approach, analyse data and identify key areas. Modelling has started, some preliminary results are available, final report is expected  to be issued end of 2023."/>
    <m/>
    <m/>
    <s v="1 - Task will support the delivery of one or more strategic objectives and/or operational objectives"/>
    <s v="Task on track"/>
    <x v="0"/>
    <s v="Low risk to achievement of strategic objective"/>
    <m/>
    <s v="A report with quantitative analyses of the overlap of key areas/critical habitats of specific T&amp;D species with the OSPAR MPA network including maps for visualisation and potentially recommendations for marine areas worth being selected as additional MPAs to improve OSPAR MPA coverage of key areas/critical habitats as a complementary measure to other conservation and management actions. "/>
    <x v="7"/>
    <s v="Germany (Thorsten Werner, Janos Hennicke)"/>
    <n v="2022"/>
    <n v="2023"/>
  </r>
  <r>
    <s v="Biologically diverse &amp; healthy seas"/>
    <x v="5"/>
    <x v="23"/>
    <m/>
    <x v="61"/>
    <s v="Best practice for Zostera beds habitat restoration"/>
    <s v="2023 - Work started in 2022, with drafting of report outline, expert meeting and information gathering (via survey). DL for survey in mid-Feb, despite reminders information from many CPs still missing. Report will be reviewed by ICG POSH 2023, and final report expected to be delivered to BDC in 2024."/>
    <m/>
    <m/>
    <s v="1 - Task will support the delivery of one or more strategic objectives and/or operational objectives"/>
    <s v="Task not on track - no major issues"/>
    <x v="0"/>
    <s v="Low risk to achievement of strategic objective"/>
    <m/>
    <s v="OSPAR guidelines on best practice for Zostera beds habitat restoration. "/>
    <x v="7"/>
    <s v="Sweden (Anna Karlsson)"/>
    <n v="2022"/>
    <n v="2023"/>
  </r>
  <r>
    <s v="Biologically diverse &amp; healthy seas"/>
    <x v="5"/>
    <x v="24"/>
    <m/>
    <x v="62"/>
    <s v="Historical distribution of threatened and Declining (T&amp;D) habitats"/>
    <s v="2023 - Amended in 2022, operation objective link, task description and milestones. Start of task needs to be delayed until 2023 due to QSR workload. Work to deliver this task would be picked up in 2023, following the delivery of the QSR. Needs discussion in ICG-POSH to agree specification and then resources will be identified to deliver the work from 2024 onwards."/>
    <n v="2"/>
    <n v="4"/>
    <s v="2 - Task will have a significant impact on one or more operational objectives"/>
    <s v="Task not on track - no major issues"/>
    <x v="2"/>
    <s v="Medium risk to achievement of strategic objective"/>
    <s v="OSPAR 2021 first approved inclusion"/>
    <s v="Paper to ICG-POSH 2023 to further refine the specification and seek a decision on whether to go ahead with a pilot. _x000a__x000a_Paper to ICG-POSH 2024 to report the results on the pilot and seek a decision on whether to roll out the new database. _x000a__x000a_A restructured OSPAR T&amp;D habitats database that can be queried to show actual change in extent and/or distribution over a specified time period, where the data exists. _x000a__x000a_Guidance to CPs on the data that is required and how to submit it in the correct format. _x000a__x000a_A database that is richly populated with historical data.."/>
    <x v="7"/>
    <s v="UK (Helen Lillis/ Aschley Cordingley, Elly Hill)"/>
    <n v="2021"/>
    <n v="2025"/>
  </r>
  <r>
    <s v="Productive &amp; sustainably used seas"/>
    <x v="6"/>
    <x v="25"/>
    <m/>
    <x v="63"/>
    <s v="Cumulative effects assessment for the QSR 2023"/>
    <s v="[2023]: Whilst there have been some adjustments to the timeline to accommodate engagement with expert groups this task progressed under green / amber status throughout. If CoG approve the outputs for publication Task S7.01.T1: Cumulative effects assessment for the QSR 2023 can be marked as complete in the sufficiency assessment, i.e., the objective has been fully implemented."/>
    <n v="2"/>
    <n v="1"/>
    <s v="2 - Task will have a significant impact on one or more operational objectives"/>
    <s v="Task completed"/>
    <x v="0"/>
    <s v="Task completed"/>
    <m/>
    <s v="One bow tie analysis schema for each QSR 2023 thematic assessment; one completed DAPSIR template for each QSR 2023 thematic assessment; conclusions on collective pressures from human activities on quality status for each thematic assessment in the QSR 2023."/>
    <x v="8"/>
    <s v="Adrian Judd (UK)"/>
    <n v="2020"/>
    <n v="2023"/>
  </r>
  <r>
    <s v="Productive &amp; sustainably used seas"/>
    <x v="6"/>
    <x v="25"/>
    <m/>
    <x v="64"/>
    <s v="Cumulative effect method development (CEMD)"/>
    <s v="[2023]: No ICG-EcoC led work has been progressed on this recently.  Whilst focus has been on T1, post-QSR attention will be placed on T2.  S7.01.T2: Cumulative effect method development (CEMD) can be marked as amber and collaboration options identified for the progression of the task."/>
    <n v="2"/>
    <n v="4"/>
    <s v="2 - Task will have a significant impact on one or more operational objectives"/>
    <s v="Task not on track - no major issues"/>
    <x v="2"/>
    <s v="Medium risk to achievement of strategic objective"/>
    <m/>
    <s v="&quot;Agreed OSPAR focus for cumulative effects assessment, EIA, SEA, MSP, MSFD, Habitats Directive etc. Agreed methodology(s) for assessing and visualizing cumulative effects (for the agreed application(s)); guidance on the agreed cumulative effects assessment methodology(s); guidance on how to assess and communicate uncertainty&quot;"/>
    <x v="8"/>
    <s v="Rob Gerits (NL)"/>
    <s v="2023/24"/>
    <s v="2028?"/>
  </r>
  <r>
    <s v="Productive &amp; sustainably used seas"/>
    <x v="6"/>
    <x v="26"/>
    <m/>
    <x v="65"/>
    <m/>
    <m/>
    <e v="#N/A"/>
    <e v="#N/A"/>
    <m/>
    <m/>
    <x v="1"/>
    <e v="#N/A"/>
    <m/>
    <m/>
    <x v="6"/>
    <m/>
    <m/>
    <m/>
  </r>
  <r>
    <s v="Productive &amp; sustainably used seas"/>
    <x v="6"/>
    <x v="27"/>
    <m/>
    <x v="66"/>
    <s v="Development of natural capital accounting framework"/>
    <s v="2023:   Report on the potential policy use of natural capital accounting finished. Report on second version of natural capital accounts for the Northeast Atlantic almost finished. After that, no progress expected due to capacity problems"/>
    <n v="3"/>
    <n v="6"/>
    <s v="3 - Task will have a significant impact on one or more strategic objectives and/or fully implement one or more operational objectives"/>
    <s v="Task not on track, issues require attention of HOD"/>
    <x v="3"/>
    <s v="High risk to achievement of strategic objective"/>
    <m/>
    <s v="First overview of what a nautral accounting framework could look like for OSPAR"/>
    <x v="8"/>
    <s v="Rob van de Veeren (NL), Jess Bridgland (UK) "/>
    <n v="2021"/>
    <s v="Autumn 2021: first outline/example report; Autumn 2022: second draft; summer 2023: approval (as &quot;other agreement&quot;)"/>
  </r>
  <r>
    <s v="Productive &amp; sustainably used seas"/>
    <x v="6"/>
    <x v="28"/>
    <m/>
    <x v="67"/>
    <s v="Dredged Material Management Guidelines "/>
    <s v="The Expert Assessment Panel has assessed, reviewed and is still in the process of revising the OSPAR criteria, guidelines and procedures relating to the dumping of wastes or other matter and to the placement of matter. To be considered at EIHA HODs in autumn 23 [2023]"/>
    <n v="3"/>
    <n v="2"/>
    <s v="3 - Task will have a significant impact on one or more strategic objectives and/or fully implement one or more operational objectives"/>
    <s v="Task on track"/>
    <x v="0"/>
    <s v="Low risk to achievement of strategic objective"/>
    <m/>
    <s v="If EIHA consider it necessary publication of an updated Agreement 2014-06 "/>
    <x v="5"/>
    <s v="Convenor of Expert Assessment Panel"/>
    <n v="2022"/>
    <s v="Review Agreement 2014-06 and Agreement 2015-06 commencing April 2022. _x000a_Identify whether or not any sections require updating, to be completed Autumn 2022. _x000a_EAP to notify EIHA 2022(2) or EIHA HoD what changes are required. _x000a_If need for an update agreed by EIHA, revised guidelines to be submitted to EIHA 2023 for approval. "/>
  </r>
  <r>
    <s v="Productive &amp; sustainably used seas"/>
    <x v="6"/>
    <x v="29"/>
    <s v="S2.O3"/>
    <x v="68"/>
    <s v="Ship Scrubber discharge management"/>
    <s v="Report on scrubber discharges released as OSPAR publication and shared with IMO; options paper submitted to EIHA 2023 [2023]"/>
    <n v="2"/>
    <n v="3"/>
    <s v="2 - Task will have a significant impact on one or more operational objectives"/>
    <s v="Task not on track - no major issues"/>
    <x v="0"/>
    <s v="Medium risk to achievement of strategic objective"/>
    <m/>
    <s v="OSPAR measure"/>
    <x v="5"/>
    <s v="Jonas Palsson (SE), Benedicte Jenot (Fr), nn (UK)"/>
    <n v="2021"/>
    <s v="2022 - background doc; 2023 OSPAR measure"/>
  </r>
  <r>
    <s v="Productive &amp; sustainably used seas"/>
    <x v="6"/>
    <x v="29"/>
    <s v="S9.O1"/>
    <x v="69"/>
    <s v="Review of background evidence describing the: technical specifications; laying and maintenance operations; and environmental impacts of subsea cables."/>
    <s v="Contracting Parties to review the updated background document intersessionally, and for it to be submitted for approval by EIHA HoDs at their Autumn 2023 meeting. [2023]"/>
    <n v="1"/>
    <n v="2"/>
    <s v="1 - Task will support the delivery of one or more strategic objectives and/or operational objectives"/>
    <s v="Task on track"/>
    <x v="0"/>
    <s v="Low risk to achievement of strategic objective"/>
    <m/>
    <s v="Updated OSPAR background documents on the environmental impacts of subsea cables"/>
    <x v="5"/>
    <s v="Adrian Judd (UK), John Wrottesley (ESCA)"/>
    <n v="2021"/>
    <n v="2023"/>
  </r>
  <r>
    <s v="Productive &amp; sustainably used seas"/>
    <x v="6"/>
    <x v="29"/>
    <m/>
    <x v="70"/>
    <s v="Task group on deep sea mining, particularly to produce scoping documents."/>
    <s v="JL advice received; work to analyse the MOU with ISA commenced; aiming to submit paper 2 to EIHA HOD in autumn _x000a_Need co-convenor and task group volunteers to assist paper 2 redraft. [2023]"/>
    <n v="1"/>
    <n v="3"/>
    <s v="1 - Task will support the delivery of one or more strategic objectives and/or operational objectives"/>
    <s v="Task on track"/>
    <x v="2"/>
    <s v="Medium risk to achievement of strategic objective"/>
    <m/>
    <s v="Paper 2: OSPAR measures applicable/relevant to DSM. This paper will provide an overview of which OSPAR measures are applicable/relevant to DSM.In preparation, submission to EIHA March 2022. How we can work more effectively with ISA through current MoU."/>
    <x v="5"/>
    <s v="Amber Cobley (UK)"/>
    <n v="2020"/>
    <s v="Q2 2022 onwards – review MOU ,  report  to EIHA; _x000a__x000a_Q2/3 2022 – DSM task group restart drafting of paper 2 once J/L advice has been received;_x000a__x000a_EIHA 2023 – Submission of paper 2 to EIHA_x0009_ _x000a__x000a_ EIHA 2023 – EIHA consider whether to request production of paper 3 "/>
  </r>
  <r>
    <s v="Productive &amp; sustainably used seas"/>
    <x v="6"/>
    <x v="29"/>
    <m/>
    <x v="71"/>
    <s v="Review the risks from new, emerging and increasing pressures on the marine environment "/>
    <s v="Proposed approach submitted to EIHA 2023 [2023]"/>
    <m/>
    <m/>
    <s v="2 - Task will have a significant impact on one or more operational objectives"/>
    <s v="Task on track"/>
    <x v="0"/>
    <s v="Low risk to achievement of strategic objective"/>
    <m/>
    <s v="Prioritised list of pressures for which further actions and measures should be developed "/>
    <x v="5"/>
    <s v="EIHA CHair and HODs"/>
    <n v="2022"/>
    <s v="EIHA 2023: agree approach for prioritising new, emerging and increasing pressure and undertaking gap analysis;_x000a_EIHA 2024: agree prioritised list of pressure where further action or measures are required"/>
  </r>
  <r>
    <s v="Productive &amp; sustainably used seas"/>
    <x v="6"/>
    <x v="30"/>
    <m/>
    <x v="72"/>
    <s v="OSPAR related tasks to the CIBBRiNA project: Coordinated Development and Implementation of Best Practice in Bycatch Reduction in the North Atlantic Region"/>
    <s v="2023 - EU LIFE project 14 March 2023 accepted and in preparation of Grant Agreement. Start date expected after summer 2023. Needs discussion in ICG-COBAM and/or POSH to determine OSPAR specific tasks and overlap"/>
    <n v="4"/>
    <n v="1"/>
    <s v="4 - Task will have a critical impact on one or more strategic objectives and fully implement one or more operational objectives"/>
    <s v="Start date not reached yet"/>
    <x v="0"/>
    <s v="Medium risk to achievement of strategic objective"/>
    <m/>
    <s v="Deliverables listed for WP2, 4 and 8: _x000a_WP.2: _x000a_- Working guidelines and protocols for data acquisition and integration _x000a_- Legacy standards and associated FAIR (Guiding Principles for scientific data management and stewardship) protocols to be enacted post-project _x000a_- Data collation and developed relational database _x000a_- Taxon-specific development of Bycatch Risk Assessment (ByRA)-like approaches to define management strategy evaluation _x000a_- Management strategy evaluation bycatch risks for selected data poor fisheries _x000a_- Estimate accuracy and precision of bycatch rate estimates for known simulated bycatch rates _x000a_- Monitoring and mitigation advice for simulated scenarios _x000a_WP.4: _x000a_- Proposal for a funding mechanism to establish sustainable funding mechanism monitoring of population status of ETP species _x000a_- Proposal to for a funding mechanism for monitoring efficacy of by-catch mitigation measures of ETP species _x000a_WP.8: _x000a_- Standards for ETP species data collection and reporting  _x000a_- R-package available fishing days for different métiers _x000a_- Species-specific total bycatch and bycatch rates _x000a_- Dedicated workshops (3) to enhance bycatch estimations procedures _x000a_- Bycatch database available online "/>
    <x v="7"/>
    <s v="Nehterlands (Anne-Marie Svoboda)"/>
    <d v="2022-10-01T00:00:00"/>
    <s v="tbc"/>
  </r>
  <r>
    <s v="Productive &amp; sustainably used seas"/>
    <x v="7"/>
    <x v="31"/>
    <m/>
    <x v="73"/>
    <s v="Inventory of measures to mitigate anthropogenic under water noise."/>
    <s v="On the way; position of inventory will be considered in context of the noise RAP [2023]"/>
    <n v="2"/>
    <n v="2"/>
    <s v="2 - Task will have a significant impact on one or more operational objectives"/>
    <s v="Task on track"/>
    <x v="0"/>
    <s v="Low risk to achievement of strategic objective"/>
    <m/>
    <s v="Inventory of mitigation measures presented in stand-alone chapters each covering one certain human activity"/>
    <x v="5"/>
    <s v="Alexander Liebschner (DE)"/>
    <n v="2020"/>
    <n v="2024"/>
  </r>
  <r>
    <s v="Productive &amp; sustainably used seas"/>
    <x v="7"/>
    <x v="31"/>
    <m/>
    <x v="74"/>
    <s v="Regional action plan for underwater noise setting out a series of national and collective actions."/>
    <s v="Project team established and initial workshop held (December 2022).   Work started on outline and themes.  [2023]"/>
    <m/>
    <m/>
    <s v="4 - Task will have a critical impact on one or more strategic objectives and fully implement one or more operational objectives"/>
    <s v="Task on track"/>
    <x v="0"/>
    <s v="Low risk to achievement of strategic objective"/>
    <m/>
    <s v="List of national actions with target years for implementation List of collective actions with target years for implementation Prioritisation for implementation and implementation plan including target years and milestones"/>
    <x v="5"/>
    <s v="Alexander Liebschner (DE), Nathan Merchant (UK)"/>
    <n v="2022"/>
    <s v="2022 set up project team and scope possible themes and action areas 2023 identify concrete actions under these themes and mechanisms for their implementation (including formal OSPAR Measures) 2024 agree on prioritisation of measures and implementation plan 2025 publish RAP and implementation plan"/>
  </r>
  <r>
    <s v="Productive &amp; sustainably used seas"/>
    <x v="7"/>
    <x v="32"/>
    <m/>
    <x v="75"/>
    <s v="Operational monitoring programme for continuous sound."/>
    <s v="Monitoring programme adopted for North Sea (Agreement 2022-06). Delays in agreeing programmes for other regions.  Subgroup in place to oversee monitoring. [2023]"/>
    <n v="3"/>
    <n v="4"/>
    <s v="3 - Task will have a significant impact on one or more strategic objectives and/or fully implement one or more operational objectives"/>
    <s v="Task not on track - no major issues"/>
    <x v="2"/>
    <s v="High risk to achievement of strategic objective"/>
    <m/>
    <s v="Soundscape maps for continuous noise of OSPAR regions. The maps will be quality controlled."/>
    <x v="5"/>
    <s v="Niels Kinneging (Nl)"/>
    <n v="2021"/>
    <s v="Programme for N Sea 2021; programme for Regions 111-V 2022; programme for Region 1 2023"/>
  </r>
  <r>
    <s v="Productive &amp; sustainably used seas"/>
    <x v="8"/>
    <x v="33"/>
    <m/>
    <x v="76"/>
    <m/>
    <m/>
    <e v="#N/A"/>
    <e v="#N/A"/>
    <m/>
    <m/>
    <x v="1"/>
    <e v="#N/A"/>
    <m/>
    <m/>
    <x v="6"/>
    <m/>
    <m/>
    <m/>
  </r>
  <r>
    <s v="Productive &amp; sustainably used seas"/>
    <x v="8"/>
    <x v="34"/>
    <m/>
    <x v="77"/>
    <s v="Decommissioning – review of derogation categories"/>
    <n v="2023"/>
    <n v="2"/>
    <n v="4"/>
    <s v="2 - Task will have a significant impact on one or more operational objectives"/>
    <s v="Task not on track, issues require attention of HOD"/>
    <x v="0"/>
    <s v="Medium risk to achievement of strategic objective"/>
    <m/>
    <s v="Review report considering the requirements in §7 of the Decision  "/>
    <x v="1"/>
    <s v="Hans-Peter Damian (Germany) (hans-peter.damian@uba.de) and Ruth Ledingham (UK) (ruth.ledingham@beis.gov.uk)"/>
    <n v="2022"/>
    <s v="1. 2022 – Input from Contracting Parties in relation to decommissioning operations undertaken during the period 2018 – 2022_x000a_2. 2022 – Information from Contracting Parties on technological advancement and current research relevant to decommissioning_x000a_3. 2023 – Review report considering the requirements in §7 of the Decision  "/>
  </r>
  <r>
    <s v="Productive &amp; sustainably used seas"/>
    <x v="8"/>
    <x v="35"/>
    <m/>
    <x v="78"/>
    <s v="Approach to promote and advancement of decommissioning technologies"/>
    <n v="2023"/>
    <n v="2"/>
    <n v="4"/>
    <s v="2 - Task will have a significant impact on one or more operational objectives"/>
    <s v="Task not on track, issues require attention of HOD"/>
    <x v="0"/>
    <s v="Medium risk to achievement of strategic objective"/>
    <m/>
    <s v="Roadmap on an approach and action plan to promote and advance the development of decommissioning technologies"/>
    <x v="1"/>
    <s v="Hans-Peter Damian (Germany)"/>
    <n v="2022"/>
    <s v="1. 2022 – Start date. Develop proposals for an approach and action plan to promote the advancement of decommissioning technologies_x000a_2. 2023 – Agree on an approach and an action plan to promote and advance the development of decommissioning technologies "/>
  </r>
  <r>
    <s v="Seas resilient to climate change &amp; OA"/>
    <x v="9"/>
    <x v="36"/>
    <m/>
    <x v="79"/>
    <s v="Develop Ocean Acidification monitoring for physico-chemical parameters within the CEMP in support of OSPAR assessment requirements"/>
    <s v="[2023]: The inventory of existing monitoring is complete and under continuous update. Quality control processes are underway with QUASIMEME proficiency testing in place. Discussions with ICES on data reporting are underway. Gaps in network to be identified in coming year. Resources may be required if gaps in monitoring network are identified."/>
    <n v="3"/>
    <n v="3"/>
    <s v="3 - Task will have a significant impact on one or more strategic objectives and/or fully implement one or more operational objectives"/>
    <s v="Task on track"/>
    <x v="2"/>
    <s v="Medium risk to achievement of strategic objective"/>
    <m/>
    <s v="Agreed monitoring tools, updated guidelines and reporting mechanism"/>
    <x v="8"/>
    <s v="ICG-OA Convenors Evin McGovern (IE), Jos Schilder N(L)"/>
    <n v="2021"/>
    <s v="&quot;2021: QUASIMEME Intercalibration. 2023: OA Assessment QSR and recommendations. 2025: Monitoring plan and updated guidelines, including agreed reporting.&quot;"/>
  </r>
  <r>
    <s v="Seas resilient to climate change &amp; OA"/>
    <x v="9"/>
    <x v="37"/>
    <m/>
    <x v="80"/>
    <m/>
    <m/>
    <e v="#N/A"/>
    <e v="#N/A"/>
    <m/>
    <m/>
    <x v="1"/>
    <e v="#N/A"/>
    <m/>
    <m/>
    <x v="6"/>
    <m/>
    <m/>
    <m/>
  </r>
  <r>
    <s v="Seas resilient to climate change &amp; OA"/>
    <x v="9"/>
    <x v="38"/>
    <m/>
    <x v="81"/>
    <m/>
    <m/>
    <m/>
    <m/>
    <m/>
    <m/>
    <x v="1"/>
    <e v="#N/A"/>
    <m/>
    <m/>
    <x v="6"/>
    <m/>
    <m/>
    <m/>
  </r>
  <r>
    <s v="Seas resilient to climate change &amp; OA"/>
    <x v="10"/>
    <x v="39"/>
    <m/>
    <x v="82"/>
    <m/>
    <m/>
    <e v="#N/A"/>
    <e v="#N/A"/>
    <m/>
    <m/>
    <x v="1"/>
    <e v="#N/A"/>
    <m/>
    <m/>
    <x v="6"/>
    <m/>
    <m/>
    <m/>
  </r>
  <r>
    <s v="Seas resilient to climate change &amp; OA"/>
    <x v="10"/>
    <x v="40"/>
    <m/>
    <x v="83"/>
    <m/>
    <m/>
    <e v="#N/A"/>
    <e v="#N/A"/>
    <m/>
    <m/>
    <x v="1"/>
    <e v="#N/A"/>
    <m/>
    <m/>
    <x v="6"/>
    <m/>
    <m/>
    <m/>
  </r>
  <r>
    <s v="Seas resilient to climate change &amp; OA"/>
    <x v="10"/>
    <x v="41"/>
    <s v="S12.O3"/>
    <x v="84"/>
    <s v="Revisions to the OSPAR list of threatened and declining species and habitats and status assessments to take account of any relevant impacts of climate change and ocean acidification"/>
    <s v="Included 2022. "/>
    <n v="4"/>
    <n v="1"/>
    <s v="4 - Task will have a critical impact on one or more strategic objectives and fully implement one or more operational objectives"/>
    <s v="Task completed"/>
    <x v="0"/>
    <s v="Task completed"/>
    <m/>
    <m/>
    <x v="7"/>
    <s v="Norway"/>
    <n v="2022"/>
    <s v="N/A. "/>
  </r>
  <r>
    <s v="Seas resilient to climate change &amp; OA"/>
    <x v="10"/>
    <x v="42"/>
    <m/>
    <x v="85"/>
    <m/>
    <m/>
    <e v="#N/A"/>
    <e v="#N/A"/>
    <m/>
    <m/>
    <x v="1"/>
    <e v="#N/A"/>
    <m/>
    <m/>
    <x v="6"/>
    <m/>
    <m/>
    <m/>
  </r>
  <r>
    <s v="Seas resilient to climate change &amp; OA"/>
    <x v="11"/>
    <x v="43"/>
    <m/>
    <x v="86"/>
    <m/>
    <m/>
    <e v="#N/A"/>
    <e v="#N/A"/>
    <m/>
    <m/>
    <x v="1"/>
    <e v="#N/A"/>
    <m/>
    <m/>
    <x v="6"/>
    <m/>
    <m/>
    <m/>
  </r>
  <r>
    <s v="Seas resilient to climate change &amp; OA"/>
    <x v="11"/>
    <x v="44"/>
    <m/>
    <x v="87"/>
    <m/>
    <m/>
    <e v="#N/A"/>
    <e v="#N/A"/>
    <m/>
    <m/>
    <x v="1"/>
    <e v="#N/A"/>
    <m/>
    <m/>
    <x v="6"/>
    <m/>
    <m/>
    <m/>
  </r>
  <r>
    <s v="Seas resilient to climate change &amp; OA"/>
    <x v="11"/>
    <x v="45"/>
    <m/>
    <x v="88"/>
    <s v="Monitoring of CO2 stored in geological formations"/>
    <n v="2023"/>
    <n v="2"/>
    <n v="3"/>
    <s v="2 - Task will have a significant impact on one or more operational objectives"/>
    <s v="Task not on track - no major issues"/>
    <x v="0"/>
    <s v="Medium risk to achievement of strategic objective"/>
    <m/>
    <s v="New datastream in ODIMS_x000a_Report on the effectiveness of monitoring techniques and recommendations for improvement_x000a_Report on the effectiveness of OSPAR measures 9including guidance) and recommendations for improvement"/>
    <x v="1"/>
    <s v="Patricia Zegers-de-Beyl (p.m.zegers-de-beyl@minez.nl) and Jip van Zoonen (jip.van.zoonen@rws.nl) from the Netherlands / Helge Dyrendal Rø (helge.dyrendal.ro@miljodir.no) from Norway"/>
    <n v="2022"/>
    <s v="Start date 2022_x000a_2023 - Annual reporting of monitoring that is undertaken in relation to the containment of carbon dioxide in geological formations._x000a_2025 - Evaluate the monitoring techniques, its effectiveness (including its accuracy) and determine if additional monitoring measures are needed. _x000a_2026 - Evaluate the effectiveness of OSPAR measures and guidelines.  "/>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s v="Clean seas"/>
    <x v="0"/>
    <x v="0"/>
    <m/>
    <x v="0"/>
    <s v="Implement an automated eutrophication assessment tool – Common Procedure eutrophication assessment tool (COMPEAT)"/>
    <s v="Started  (2023) Completed. A new task to be drafted by ICG-Eut 2023 for the optimisation of COMPEAT."/>
    <n v="4"/>
    <n v="1"/>
    <s v="4 - Task will have a critical impact on one or more strategic objectives and fully implement one or more operational objectives"/>
    <s v="Task completed"/>
    <x v="0"/>
    <s v="Task completed"/>
    <m/>
    <s v="Fully functioning COMPEAT, including agreed dataset, for a harmonised and semi-automated application of the 4th Common Procedure"/>
    <x v="0"/>
    <s v="Co-convenor Michelle Devlin (UK), Hjalte Parner (ICES)"/>
    <n v="2018"/>
    <s v="1. Test version available at ICG-Eut January 2020._x000a_2. Progress approved by HASEC March 2020._x000a_3. ICES commissioned to further develop the tool in the ICES work plan 2021 – by OSPAR 2020._x000a_4. ICES commissioned to further develop the tool in the ICES work plan 2022 – by OSPAR 2021_x000a__x000a_End: 2021/22. Delivery for 4th application of the Common Procedure (COMP), 2021/22"/>
  </r>
  <r>
    <s v="Clean seas"/>
    <x v="0"/>
    <x v="0"/>
    <s v="&quot;S1.O2 S1.O3 S1.O4 S1.O5 S1.O6&quot;"/>
    <x v="1"/>
    <s v="Agree threshold levels for eutrophication parameters"/>
    <s v="Started  (2023) Completed.  ICG EMO did the modelling and provided the thresholds for this task and OSPAR agreed the threshold levels for eutrophication parameters for the COMP4. "/>
    <n v="3"/>
    <n v="1"/>
    <s v="3 - Task will have a significant impact on one or more strategic objectives and/or fully implement one or more operational objectives"/>
    <s v="Task completed"/>
    <x v="0"/>
    <s v="Task completed"/>
    <m/>
    <s v="Ecologically coherent assessment thresholds for eutrophication for the Convention area that also align with WFD and are applicable for CPs that are EU Member States to use in their MSFD assessment reporting obligations"/>
    <x v="0"/>
    <s v="Convenor of ICG-Eut (Michelle Devlin, UK) and ICG-EMO (Hermann Lenhart, DE)"/>
    <n v="2019"/>
    <s v="1._x0009_ICG-EMO workshop in Hamburg, September 2019_x000a_2._x0009_Intersessional TG-COMP meetings to establish scenarios (June – September 2020)_x000a_3._x0009_ICG-EMO online workshop, November 2020_x000a_4._x0009_ICG-Eut January 2021_x000a_5._x0009_TG-COMP meetings in 2021_x000a_6._x0009_HASEC 2021_x000a_7._x0009_HASEC HOD autumn 2021_x000a_8._x0009_Final agreement by the OSPAR Commission 2022"/>
  </r>
  <r>
    <s v="Clean seas"/>
    <x v="1"/>
    <x v="1"/>
    <m/>
    <x v="2"/>
    <s v="COMPEAT development"/>
    <s v="COMPEAT provides OSPAR with a regionally harmonized assessment platform. Further development of COMPEAT to meet the needs of OSPAR eutrophication assessment is necessary in the short term to fulfil the objectives of S1.O1 by 2025."/>
    <n v="3"/>
    <n v="2"/>
    <s v="3 - Task will have a significant impact on one or more strategic objectives and/or fully implement one or more operational objectives"/>
    <s v="Task on track"/>
    <x v="0"/>
    <s v="Low risk to achievement of strategic objective"/>
    <m/>
    <s v="Revisions to COMPEAT as identified in the ICG – Eut 2023 Summary Record and the proposed annual programme of work for ICES 2023-2025."/>
    <x v="0"/>
    <s v="Philip Axe (Sweden), supported by Deputy Secretary responsible for managing the ICES Work Programme. "/>
    <n v="2023"/>
    <s v="Started in March 2023 _x000a_1) Implementation of ICES programme of work 2023/2024 (March 2024)  _x000a_2) Implementation of ICES programme of work 2024/2025 (March 2025) _x000a_Task to be completed by 2025. "/>
  </r>
  <r>
    <s v="Clean seas"/>
    <x v="0"/>
    <x v="0"/>
    <m/>
    <x v="3"/>
    <s v="Develop the ICEP model based on fluxes of nitrogen, phosphorous and silicate   "/>
    <s v="Started (2023) Identify nutrient / phosphorous limitations that could be done by COMPEAT. N/P-Silicate ratios. "/>
    <n v="2"/>
    <n v="2"/>
    <s v="2 - Task will have a significant impact on one or more operational objectives"/>
    <s v="Task on track"/>
    <x v="0"/>
    <s v="Low risk to achievement of strategic objective"/>
    <m/>
    <s v="Indicator for Coastal Eutrophication Potential (N and P loading)  "/>
    <x v="0"/>
    <s v="Lars Sonesten (Chair of INPUT), Michelle Devlin (ICG-Eut Co-Convenor).  "/>
    <n v="2022"/>
    <s v="2022 - 2025  _x000a_1. Survey availability of silicate inputs / fluxes from Contracting Parties to the Convention area.   _x000a_2. Modify RID database to ensure it contains silicate.   _x000a_3. Data reporting round by Contracting Parties.   _x000a_4. Identify production nitrogen and phosphorous limiting (Billen and Garnier, 2007).   _x000a_Revise / further develop factsheet to consider atmospheric and waterborne N inputs to coastal waterbodies.  _x000a_Adapt data to SDG reporting format  "/>
  </r>
  <r>
    <s v="Clean seas"/>
    <x v="1"/>
    <x v="1"/>
    <m/>
    <x v="4"/>
    <s v="A new approach for LCPA and LSPC"/>
    <s v="Started. (2023) A new holistic approach to rationalised the list of chemicals and it annex was approved by HASEC and after the JL advice, the work will be implemented by the new ICG-List for WG MIME and will report to HASEC annually. MIME agreed to amend the contents of the task and the milestones in line with the work of ICG-List._x000a_"/>
    <n v="4"/>
    <n v="2"/>
    <s v="4 - Task will have a critical impact on one or more strategic objectives and fully implement one or more operational objectives"/>
    <s v="Task on track"/>
    <x v="0"/>
    <s v="Low risk to achievement of strategic objective"/>
    <m/>
    <s v="Agreement with a new approach including the evaluation of the old Lists"/>
    <x v="0"/>
    <s v="Co-convenor ICG-List  Irene van der Stap (NL).  "/>
    <n v="2020"/>
    <s v="1._x0009_Delivery of the QSR case study (Q2 2022)_x000a_2._x0009_Evaluation on what it means for the current LCPA and LSPC (Q3 2022)."/>
  </r>
  <r>
    <s v="Clean seas"/>
    <x v="1"/>
    <x v="2"/>
    <m/>
    <x v="5"/>
    <s v="Acceptance of national Environmental Quality Standard values "/>
    <s v="(2023) The work is ongoing. A report was presented to HASEC HOD 2022 with an overview of work being carried out on assessment criteria. Test values for the roll-over assessments would be implemented. Contracting Parties were requested to inform ICG-EQS on any national work on assessment criteria to prepare an overview of substances where there is work underway in OSPAR, HELCOM or nationally together with updating on the EU EQS dossier. "/>
    <n v="2"/>
    <n v="2"/>
    <s v="2 - Task will have a significant impact on one or more operational objectives"/>
    <s v="Task on track"/>
    <x v="0"/>
    <s v="Low risk to achievement of strategic objective"/>
    <m/>
    <s v="Set of Environmental Quality Standard (EQS) values targeted to measure progress against and based on best-available science at the time in each water body. "/>
    <x v="0"/>
    <s v="Martin Mørk Larsen (DK) "/>
    <n v="2021"/>
    <s v="Start: 2021 _x000a_First progress report: HASEC 2022 _x000a_October 2022 – Test values for the roll-over assessment _x000a_MIME 2022 _x000a_HASEC 2023  "/>
  </r>
  <r>
    <s v="Clean seas"/>
    <x v="1"/>
    <x v="3"/>
    <m/>
    <x v="6"/>
    <s v="An analysis of the need for measures within OSPAR to reduce discharges, emissions and losses of hazardous substances from shipping and smaller leisure craft"/>
    <s v="Started (2023) Meetings will be organised intersessionally with other HASEC subsidiary bodies, the ICES WGSHIP and relevant projects under implementation (e.g. EMERGE). Portugal would further discuss with the experts of the University of Aveiro involved in EMERGE Project to support this task."/>
    <n v="2"/>
    <n v="2"/>
    <s v="2 - Task will have a significant impact on one or more operational objectives"/>
    <s v="Task on track"/>
    <x v="0"/>
    <s v="Low risk to achievement of strategic objective"/>
    <m/>
    <s v="Background document on the need of measures and further steps"/>
    <x v="0"/>
    <s v="Lugdiwine Burtschell (FR) and Johan Gustafsson (SE) "/>
    <n v="2020"/>
    <s v="1._x0009_Start: 2020_x000a_2._x0009_First draft report: HASEC 2024_x000a_3._x0009_Final report: HASEC 2025_x000a_"/>
  </r>
  <r>
    <s v="Clean seas"/>
    <x v="1"/>
    <x v="3"/>
    <m/>
    <x v="7"/>
    <s v="Report on spills, discharges and emissions from oil and gas installation"/>
    <s v="Annual report compiled from 2021 data provided by Contracting Parties (2023)"/>
    <n v="1"/>
    <n v="2"/>
    <s v="1 - Task will support the delivery of one or more strategic objectives and/or operational objectives"/>
    <s v="Task on track"/>
    <x v="0"/>
    <s v="Low risk to achievement of strategic objective"/>
    <m/>
    <s v="Annual report on spills, discharges and emissions from oil and gas installation _x000a_2020-20XX Assessment Report for the next OSPAR IA/QSR_x000a_"/>
    <x v="1"/>
    <s v="OIC Expert Assessment Panel (EAP) Convenor - Mr Andrew Taylor (UK)"/>
    <n v="2020"/>
    <s v="1. Contracting Parties reporting verified data by 1st Nov of each year_x000a_2. Secretariat compiling the data for EAP_x000a_3. Annual meeting of the EAP and completion of the annual report_x000a_4. 2020-20XX Assessment Report for the next OSPAR IA/QSR"/>
  </r>
  <r>
    <s v="Clean seas"/>
    <x v="1"/>
    <x v="3"/>
    <m/>
    <x v="8"/>
    <s v="Phase out of offshore chemicals identified as candidates for substitution"/>
    <s v="Progress report made for OIC 2022. Phase out work to contInue (2023)"/>
    <n v="1"/>
    <n v="2"/>
    <s v="1 - Task will support the delivery of one or more strategic objectives and/or operational objectives"/>
    <s v="Task on track"/>
    <x v="0"/>
    <s v="Low risk to achievement of strategic objective"/>
    <m/>
    <s v="Implementation report from Contracting Parties by 31 January 2022 and 31 January 2025"/>
    <x v="1"/>
    <s v="Sylvia Blake (Sylvia.blake@cefas.co.uk) and Janine Killaars (j.j.killaars@minez.nl) from CEFAS (NL)/ Mark Shields (mark.shields@beis.gov.uk) from OPRED (UK"/>
    <n v="2020"/>
    <s v="1. Start date 2020_x000a_2. 1st 3 yearly implementation report – Jan 2022_x000a_3. produce asessment reports on technical and safety obstacles to substitutions by ?_x000a_4. 2nd 3 yearly implementation report – Jan 2025_x000a_5. By 2026, produce a report assessing the phasing out of discharges of substitution chemicals"/>
  </r>
  <r>
    <s v="Clean seas"/>
    <x v="1"/>
    <x v="3"/>
    <m/>
    <x v="9"/>
    <s v="Nanomaterials in offshore chemicals"/>
    <s v="Data collection ongoing. Further plans to be developed (2023)"/>
    <n v="1"/>
    <n v="2"/>
    <s v="1 - Task will support the delivery of one or more strategic objectives and/or operational objectives"/>
    <s v="Task on track"/>
    <x v="0"/>
    <s v="Low risk to achievement of strategic objective"/>
    <m/>
    <s v="Data on the extent of the use and discharge of nanomaterials in offshore chemicals"/>
    <x v="1"/>
    <s v="Sylvia Blake (Sylvia.blake@cefas.co.uk) and Janine Killaars (j.j.killaars@minez.nl) from CEFAS (NL)"/>
    <n v="2020"/>
    <s v="1. Start date – 2020_x000a_2. 2022 – Amendment to OSPAR Recommendation 2017/01 – HOCNF form to capture substance level data_x000a_3. 2025, 2026, 2027 - annual Expert Assessment Panel report  _x000a_4. By 2027, assess and report on the extent of the use and discharge of nanomaterials in offshore chemicals, and if appropriate put forward proposal for OSPAR measures."/>
  </r>
  <r>
    <s v="Clean seas"/>
    <x v="1"/>
    <x v="3"/>
    <m/>
    <x v="10"/>
    <s v="Produced water"/>
    <s v="Questionnaire to be sent in 2023-2024 (2023)"/>
    <m/>
    <m/>
    <s v="1 - Task will support the delivery of one or more strategic objectives and/or operational objectives"/>
    <s v="Task on track"/>
    <x v="0"/>
    <s v="Low risk to achievement of strategic objective"/>
    <m/>
    <s v="Report on extent and impacts of sheens from produced water discharges on the marine environment. If appropriate, introduce measures to control the formation of sheens from produced water discharges"/>
    <x v="1"/>
    <s v="Norway: Ann Mari Green (ann.mari.vik.green@miljodir.no) "/>
    <n v="2022"/>
    <s v="1. Assess the number and extent of produced water sheens from offshore installations including use of satellite surveillance and aerial surveillance flights and the impacts of sheens on the marine environment_x000a_2. Consider existing measures in other areas of offshore oil and gas activity in relation to sheens  _x000a_3. If appropriate develop measures to control the formation of sheens from produced water discharges"/>
  </r>
  <r>
    <s v="Clean seas"/>
    <x v="1"/>
    <x v="3"/>
    <m/>
    <x v="11"/>
    <s v="Risk based approach for management of produced water"/>
    <s v="Questionnaire to be sent in 2023-2024 (2023)"/>
    <m/>
    <m/>
    <s v="1 - Task will support the delivery of one or more strategic objectives and/or operational objectives"/>
    <s v="Task not on track - no major issues"/>
    <x v="0"/>
    <s v="Medium risk to achievement of strategic objective"/>
    <m/>
    <s v="Possible review of the Recommendation 2012/5 and Guidelines"/>
    <x v="1"/>
    <s v="Norway: Reidunn Stokke (reidunn.stokke@miljodir.no)"/>
    <n v="2023"/>
    <s v="2023 –  CPs to review and evaluate the effectiveness of RBA_x000a_2024 – Overall assessment of the effectiveness_x000a_2028 - CPs to review and evaluate the effectiveness of RBA_x000a_2029 - Overall assessment of the effectiveness"/>
  </r>
  <r>
    <s v="Clean seas"/>
    <x v="1"/>
    <x v="3"/>
    <s v="S9.O2 and S9.O3"/>
    <x v="12"/>
    <s v="Harmonised Comparative Assessment methodology"/>
    <s v="Included 2022. "/>
    <m/>
    <m/>
    <s v="1 - Task will support the delivery of one or more strategic objectives and/or operational objectives"/>
    <m/>
    <x v="1"/>
    <e v="#N/A"/>
    <m/>
    <s v="Harmonised comparative assessment methodology and if appropriate a template to cover the presentation of information related to Annex 2 of Decision 98/3"/>
    <x v="2"/>
    <s v="Germany (Ingo Narberhaus and Hans-Peter Damian) and the Netherlands (Ilse van de Velde and Jip van Zoonen)"/>
    <n v="2022"/>
    <s v="2022 – Consider the scope of the comparative assessment and any initial proposals for a harmonised Comparative Assessment methodology to support the assessment under Annex 2 of Decision 98/3_x000a_2022 – Decision on need for a consultant to be taken once scope of work has been agreed. [Draft the basis to contract an external consultant.]_x000a_2023 – Expert group to develop and finalise the harmonised Comparative Assessment methodology (one online meeting - one presential Workshop -final online meeting)_x000a_2024- Agreement on the harmonised Comparative Assessment methodology. "/>
  </r>
  <r>
    <s v="Clean seas"/>
    <x v="1"/>
    <x v="3"/>
    <m/>
    <x v="13"/>
    <s v="North Sea Manual on Marine Pollution Offences"/>
    <s v="Included 2022. "/>
    <m/>
    <m/>
    <s v="1 - Task will support the delivery of one or more strategic objectives and/or operational objectives"/>
    <s v="Task not on track - no major issues"/>
    <x v="0"/>
    <s v="Medium risk to achievement of strategic objective"/>
    <m/>
    <s v="New Chapter in Annex VI _x000a_Revised version of the Manual"/>
    <x v="3"/>
    <s v="Norway (Annex VI) tbc_x000a_United Kingdom (Annex I)_x000a_The Netherlands (Annexes II and V)_x000a_NSN members (national chapters)_x000a_tbc (legislation)"/>
    <n v="2020"/>
    <s v="2020 – Start_x000a_2021 – Chapter on MARPOL Annex V_x000a_2023 – Chapter on MARPOL Annex VI_x000a_2024 -Update of national chapters_x000a_2025 – Update on legal instruments_x000a_2026 – Technical review in collaboration wiht the Bonn Agreement_x000a_2027 -Overall revision"/>
  </r>
  <r>
    <s v="Clean seas"/>
    <x v="1"/>
    <x v="3"/>
    <m/>
    <x v="14"/>
    <s v="NSN Database"/>
    <s v="Included 2022. "/>
    <m/>
    <m/>
    <s v="1 - Task will support the delivery of one or more strategic objectives and/or operational objectives"/>
    <s v="Task not on track - no major issues"/>
    <x v="0"/>
    <s v="Medium risk to achievement of strategic objective"/>
    <m/>
    <s v="Annual updates"/>
    <x v="3"/>
    <s v="NSN Members, Secretariat "/>
    <n v="2020"/>
    <s v="2020– Start_x000a_Annual contributions from NSN members_x000a_Consideration of assessment reports from the Secretariat every X years"/>
  </r>
  <r>
    <s v="Clean seas"/>
    <x v="1"/>
    <x v="3"/>
    <m/>
    <x v="15"/>
    <s v="Monitoring biological effects of the chemical contaminants "/>
    <s v="Started in 2022. The work is ongoing. Experts are meeting regularly, and a space on Teams was created to exchange documents.  SGEFF suggested revision of existing biomarkers and bioassay protocols, current sentinel species, sampling recommendations and other new developments, e.g. effect-cases methods and effect-directed analysis for monitoring. "/>
    <n v="1"/>
    <n v="2"/>
    <s v="2 - Task will have a significant impact on one or more operational objectives"/>
    <s v="Task on track"/>
    <x v="0"/>
    <s v="Low risk to achievement of strategic objective"/>
    <m/>
    <s v="Guidelines for monitoring biological effects of the chemical contaminants based on the OSPAR Hazardous substances and HELCOM EN- Hazardous substances monitoring objectives, covering the general effects and specific biological effects based on biological mechanisms and physiological functions analysed in the event of a diffuse or specific chemical contamination"/>
    <x v="0"/>
    <s v=" Ketil Hylland (Norway) and Kari Lehtonen (Finland)"/>
    <n v="2022"/>
    <s v="The workplan will follow a stepwise approach, reporting the progress of the work to the relevant WGs and EGs in 2022-2024/2025. _x000a_Step 1: To review and list (update) a “core set” of relevant parameters;_x000a_Step 2: To update the sampling strategy; _x000a_Step 3: To optimize the current integrated biological effects approaches in use and to propose new ones;  Step 4: To review the current spatiotemporal assessment procedures in each country and to elaborate these according to different monitoring scenarios _x000a_Step 5: To consider a new quality assurance programme (after the BEQUALM) _x000a_Step 6: Finalising the new guidelines and their evaluation by the Regional Commissions "/>
  </r>
  <r>
    <s v="Clean seas"/>
    <x v="1"/>
    <x v="4"/>
    <m/>
    <x v="16"/>
    <s v="Review of Harmonised Mandatory Control System "/>
    <n v="2023"/>
    <n v="1"/>
    <n v="2"/>
    <s v="1 - Task will support the delivery of one or more strategic objectives and/or operational objectives"/>
    <s v="Task on track"/>
    <x v="0"/>
    <s v="Low risk to achievement of strategic objective"/>
    <m/>
    <s v="Review of OSPAR Decision 2000/2 (as amended by OSPAR Decision 2005/1) and all underpinning Recommendations and Agreements"/>
    <x v="1"/>
    <s v="ICG REACH led by Mikael Palme Maliknovsky (DK) and Pim Wassenaar (NL)"/>
    <n v="2021"/>
    <n v="2026"/>
  </r>
  <r>
    <s v="Clean seas"/>
    <x v="2"/>
    <x v="5"/>
    <m/>
    <x v="17"/>
    <s v="Discharges from new technologies and applications"/>
    <s v="Annual update from Contracting Parties (2023)"/>
    <m/>
    <m/>
    <s v="1 - Task will support the delivery of one or more strategic objectives and/or operational objectives"/>
    <s v="Task on track"/>
    <x v="0"/>
    <s v="Low risk to achievement of strategic objective"/>
    <m/>
    <s v="Identify any new technology/applications_x000a_Collect and evaluate relevant discharge data for any new technology/applications identified_x000a_Update discharge agreements for the nuclear and non-nuclear sector, if necessary."/>
    <x v="4"/>
    <s v="Secretariat &amp; RSC"/>
    <n v="2020"/>
    <s v="Ongoing process linked with the update of the discharge agreement 2013-10"/>
  </r>
  <r>
    <s v="Clean seas"/>
    <x v="2"/>
    <x v="5"/>
    <m/>
    <x v="18"/>
    <s v="Tritium BAT and abatement techniques"/>
    <s v="Agreed specification for review of tritium abatement technologies (2023)"/>
    <n v="1"/>
    <n v="2"/>
    <s v="1 - Task will support the delivery of one or more strategic objectives and/or operational objectives"/>
    <s v="Task on track"/>
    <x v="0"/>
    <s v="Low risk to achievement of strategic objective"/>
    <m/>
    <s v="Possible assessment of tritium discharges in future Periodic Evaluations"/>
    <x v="4"/>
    <s v="Andrew Pynn (United Kingdom) with the support of Coralie Nyffenegger/Helene Caplin (France) and Anki Hagg (Sweden)"/>
    <n v="2022"/>
    <n v="2028"/>
  </r>
  <r>
    <s v="Clean seas"/>
    <x v="2"/>
    <x v="5"/>
    <m/>
    <x v="19"/>
    <s v="BAT in the nuclear sector"/>
    <s v="Following the timetable under the 8th round of reporting of OSPAR Recommendation 2018/01 (2023)"/>
    <n v="4"/>
    <n v="2"/>
    <s v="4 - Task will have a critical impact on one or more strategic objectives and fully implement one or more operational objectives"/>
    <s v="Task on track"/>
    <x v="0"/>
    <s v="Low risk to achievement of strategic objective"/>
    <m/>
    <s v="Implementation report from Contracting Parties every six years; Overview of national statements on the 8th round of reporting on the implementation of BAT"/>
    <x v="4"/>
    <s v="Secretariat &amp; RSC"/>
    <n v="2020"/>
    <n v="2030"/>
  </r>
  <r>
    <s v="Clean seas"/>
    <x v="2"/>
    <x v="5"/>
    <m/>
    <x v="20"/>
    <s v="BAT in the non-nuclear sector."/>
    <s v="Collaboration with other relevant subject matter groups (2023)"/>
    <m/>
    <m/>
    <s v="1 - Task will support the delivery of one or more strategic objectives and/or operational objectives"/>
    <s v="Task on track"/>
    <x v="0"/>
    <s v="Low risk to achievement of strategic objective"/>
    <m/>
    <s v="Report on the appropriateness and possibility of applying BAT to discharges of radioactive substances from the non-nuclear sector and if so, the development of an OSPAR measure"/>
    <x v="4"/>
    <s v="Tanya Helena Hevrøy (Norway) with the support of the ICG OIC-RSC and non-nuclear EAP"/>
    <n v="2022"/>
    <s v="2022 Start_x000a_2028 End"/>
  </r>
  <r>
    <s v="Clean seas"/>
    <x v="2"/>
    <x v="5"/>
    <m/>
    <x v="21"/>
    <s v="Discharge data from nuclear and non-nuclear sectors"/>
    <s v="Discharges data annual reporting in place (2023)"/>
    <n v="4"/>
    <n v="2"/>
    <s v="4 - Task will have a critical impact on one or more strategic objectives and fully implement one or more operational objectives"/>
    <s v="Task on track"/>
    <x v="0"/>
    <s v="Low risk to achievement of strategic objective"/>
    <m/>
    <s v="Annual report and assessment of liquid discharges from the nuclear sector; Annual report and assessment of discharges of radionuclides from the non-nuclear sector; Periodic Evaluations"/>
    <x v="4"/>
    <s v="RSC Expert Assessment Panel (EAP): Co-Convenors for Nuclear data- Andrew Pynn (United Kingdom) and ), Nicolas Baglan and Coralie Nyffenegger (France) &amp; Convenor for Non- nuclear data-- Tanya Helena Hevrøy (Norway) and Hélène Caplin (France)"/>
    <n v="2020"/>
    <n v="2030"/>
  </r>
  <r>
    <s v="Clean seas"/>
    <x v="2"/>
    <x v="5"/>
    <m/>
    <x v="22"/>
    <s v="Assessment of discharges"/>
    <s v="Progress made by ICG-RAM (2023)"/>
    <m/>
    <m/>
    <s v="4 - Task will have a critical impact on one or more strategic objectives and fully implement one or more operational objectives"/>
    <s v="Task on track"/>
    <x v="0"/>
    <s v="Low risk to achievement of strategic objective"/>
    <m/>
    <s v="Periodic Evaluations"/>
    <x v="4"/>
    <s v="ICG RAM co-convened by France and the United Kingdom"/>
    <n v="2022"/>
    <s v="1. Agree on assessments required their purpose and broad approach (e.g. trends, frequency of assessments, indicator radionuclides) to report options and progress to RSC 2023. _x000a_2. Undertake agreed Terms of Reference through an ICG._x000a_3. Publish an Agreement on assessment methodologies (2024)._x000a_4. Undertake a review of the discharge reporting agreement and update if appropriate._x000a_5. Delivery of assessments to agreed frequency, including periodic evaluation if necessary (2027??)."/>
  </r>
  <r>
    <s v="Clean seas"/>
    <x v="2"/>
    <x v="6"/>
    <m/>
    <x v="23"/>
    <s v="Environmental concentration data"/>
    <s v="Environmental concentrations data annual reporting in place (2023)"/>
    <n v="4"/>
    <n v="2"/>
    <s v="4 - Task will have a critical impact on one or more strategic objectives and fully implement one or more operational objectives"/>
    <s v="Task on track"/>
    <x v="0"/>
    <s v="Low risk to achievement of strategic objective"/>
    <m/>
    <s v="Periodic Evaluations"/>
    <x v="4"/>
    <s v="RSC Expert Assessment Panel (EAP) for environmental concentrations convened by Alastair Dewar  (UK)"/>
    <n v="2020"/>
    <n v="2030"/>
  </r>
  <r>
    <s v="Clean seas"/>
    <x v="2"/>
    <x v="6"/>
    <m/>
    <x v="24"/>
    <s v="Assessment of environmental concentrations"/>
    <s v="Progress made by ICG-RAM (2023)"/>
    <m/>
    <m/>
    <s v="4 - Task will have a critical impact on one or more strategic objectives and fully implement one or more operational objectives"/>
    <s v="Task on track"/>
    <x v="0"/>
    <s v="Low risk to achievement of strategic objective"/>
    <m/>
    <s v="Periodic Evaluations_x000a_Agreement on assessment methodologies"/>
    <x v="4"/>
    <s v="ICG RAM co-convened by France and the United Kingdom"/>
    <n v="2022"/>
    <s v="1. Agree on assessments required their purpose and broad approach (e.g. close to zero, near background, trends, frequency of assessments, indicator radionuclides, and media) to report options and progress to RSC 2023. _x000a_2. Undertake agreed Terms of Reference through an ICG._x000a_3. Publish an Agreement on assessment methodologies (2024)._x000a_4. Undertake a review of the monitoring programme and update if appropriate._x000a_5. Delivery of assessments to agreed frequency, including periodic evaluation if necessary (2027??)."/>
  </r>
  <r>
    <s v="Clean seas"/>
    <x v="2"/>
    <x v="7"/>
    <m/>
    <x v="25"/>
    <s v="Historical dumping sites and historical losses"/>
    <s v="Projects/campaigns ongoing in France (and portugal) (2023)"/>
    <n v="1"/>
    <n v="2"/>
    <s v="1 - Task will support the delivery of one or more strategic objectives and/or operational objectives"/>
    <s v="Task on track"/>
    <x v="0"/>
    <s v="Low risk to achievement of strategic objective"/>
    <m/>
    <s v="Updated information on historical dumping sites and historical losses"/>
    <x v="4"/>
    <s v="RSC Contracting Parties"/>
    <n v="2022"/>
    <s v="Start date 2022_x000a_Annual updates from Contracting Parties_x000a_Identify and apply for funding opportunities"/>
  </r>
  <r>
    <s v="Clean seas"/>
    <x v="2"/>
    <x v="8"/>
    <m/>
    <x v="26"/>
    <s v="Review of OSPAR Agreements"/>
    <s v="Timeline agreed (2023)"/>
    <n v="4"/>
    <n v="2"/>
    <s v="4 - Task will have a critical impact on one or more strategic objectives and fully implement one or more operational objectives"/>
    <s v="Task on track"/>
    <x v="0"/>
    <s v="Low risk to achievement of strategic objective"/>
    <m/>
    <s v="Updated Agreements as necessary"/>
    <x v="4"/>
    <s v="Carol Robinson (Norway)"/>
    <n v="2023"/>
    <s v="Start date 2023 (Sec to propose a timetable for the review of all Agreements)_x000a_Deadline 2028"/>
  </r>
  <r>
    <s v="Clean seas"/>
    <x v="3"/>
    <x v="9"/>
    <m/>
    <x v="27"/>
    <s v="RAP1 dissemination of results"/>
    <s v="All finalised RAP-ML 1 outputs have been published on the OSPAR website. Completion of dissemination work is to be presented at EIHA 2022"/>
    <e v="#N/A"/>
    <n v="1"/>
    <m/>
    <s v="Task completed"/>
    <x v="0"/>
    <s v="Task completed"/>
    <m/>
    <s v="Publication of final RAP ML outputs; upgraded web site presentation; communication pack"/>
    <x v="5"/>
    <s v="Lucy Ritchie (Secretariat)"/>
    <n v="2020"/>
    <d v="2022-04-01T00:00:00"/>
  </r>
  <r>
    <s v="Clean seas"/>
    <x v="3"/>
    <x v="9"/>
    <m/>
    <x v="28"/>
    <s v="Agree updated RAPML by 2022"/>
    <s v="RAP2 ML adopted by OSPAR 2022 [2023]"/>
    <n v="1"/>
    <s v="N/A"/>
    <s v="1 - Task will support the delivery of one or more strategic objectives and/or operational objectives"/>
    <s v="Task completed"/>
    <x v="0"/>
    <s v="Task completed"/>
    <m/>
    <s v="OSPAR Regional Action Plan on marine litter 2"/>
    <x v="5"/>
    <s v="Mareike Eferling (NL), Stefanie Werner (DE), Senne Aertbelien (BE)"/>
    <n v="2020"/>
    <d v="2022-04-01T00:00:00"/>
  </r>
  <r>
    <s v="Clean seas"/>
    <x v="3"/>
    <x v="9"/>
    <m/>
    <x v="29"/>
    <s v="Prevent the release of bio-carriers to the marine and riverine environment"/>
    <s v="Two lines of action: development of Industry Guidelines for safe management of bio-carriers and assessment of alternative materials. Draft industry guidelines (prepared by Surfriders for Nordic Council) have been submitted to ICG ML (1) 2023 for comment including discussion of next steps (development of background document and ospar guidelines; EIHA 2024). Assessment of alternative materials will start in 2023. [2023]"/>
    <n v="1"/>
    <n v="2"/>
    <s v="1 - Task will support the delivery of one or more strategic objectives and/or operational objectives"/>
    <s v="Task on track"/>
    <x v="0"/>
    <s v="Low risk to achievement of strategic objective"/>
    <m/>
    <s v="Two OSPAR briefs on the problem and available management measures (one directed at industry, one directed at policymakers).  _x000a_Awareness about the problem and available solutions among industry and policymakers.  _x000a_If appropriate, develop OSPAR Recommendation. "/>
    <x v="5"/>
    <s v="Benedicte Jenot (Fr), Helen Klimt (SE)"/>
    <n v="2022"/>
    <s v="2023: OSPAR will issue two briefs, one for the industry and one for policy makers/authorities to raise awareness about the problem and possible solutions. If resources are available, the briefs can be complemented with more accessible awareness raising material, such as a short film. _x000a_2023: Investigate alternative materials for bio-carriers that are less harmful if they end up in the environment. _x000a_2024, if appropriate: OSPAR will develop a recommendation so that CP will report on the actions implemented and their efficiency. "/>
  </r>
  <r>
    <s v="Clean seas"/>
    <x v="3"/>
    <x v="9"/>
    <m/>
    <x v="30"/>
    <s v="Reduce macro litter losses in wastewater treatment systems "/>
    <s v="OSPAR action dependent on French national project, which is expected to meet its first delivery milestone in 2023 with a report of projects / experiments carried out by CPs to retrieve macro litter in wastewater networks (including sewage discharges form storm overflows). Once report available, information will be requested from ICG-ML on devices tried in CPs networks. [2023]"/>
    <n v="1"/>
    <m/>
    <s v="1 - Task will support the delivery of one or more strategic objectives and/or operational objectives"/>
    <s v="Task on track"/>
    <x v="0"/>
    <s v="Low risk to achievement of strategic objective"/>
    <m/>
    <s v="Evaluation report on pilot projects and best practice guidelines  "/>
    <x v="5"/>
    <s v="Benedicte Jenot (Fr)"/>
    <n v="2023"/>
    <s v="2023 to 2025: Report of project/experiments carried out by Cps to retrieve macro litter in wastewater networks (including sewage discharges from storm overflows) _x000a_2024: share data and cost-efficiency analyses for each device put in place _x000a_2025: draw c2023onclusions based on these experiments and their results to share among contracting parties and encourage them to take on or develop the use of these devices/techniques accordingly"/>
  </r>
  <r>
    <s v="Clean seas"/>
    <x v="3"/>
    <x v="9"/>
    <m/>
    <x v="31"/>
    <s v="Prevent of inputs of microplastics from selected land-based sources into the marine environment"/>
    <s v="ECHA proposal relating to incidental releases has been published and is being discussed amongst Member States. Briefing note on OSPAR’s microplastic work prepared and distributed through BaseCamp to inform Contracting Parties that are Member States. Await final REACH legislation first? Use ICG ML (1) 2023 meeting to discuss the next step (gap analysis to see where OSPAR still can add value including need to organise a workshop?) [2023]"/>
    <m/>
    <m/>
    <s v="2 - Task will have a significant impact on one or more operational objectives"/>
    <s v="Task on track"/>
    <x v="2"/>
    <s v="Medium risk to achievement of strategic objective"/>
    <m/>
    <s v="Background document on identified sources and main solutions available  _x000a_An OSPAR measure/or OSPAR measures "/>
    <x v="5"/>
    <s v="Stefanie Werner (DE)"/>
    <n v="2022"/>
    <s v="2022: Translation of Issue Paper of Berlin Workshop Series on MP_x000a_2022/23 Assessment of land-based sources of microplastics, _x000a_2022/23: exchange of key findings on microplastic sources, pathways, emissions, impacts and solutions, _x000a_2024: finalise list of sources where OSPAR could develop coordinated measures _x000a_2026: adopt measures to prevent and reduce further microplastic inputs, including regional strategy _x000a_2026-28: Evaluate new/emerging sources to be addressed and tackled  _x000a_2022-2030 contribute to the consultation and legislative process within REACH, the upcoming proposal on unintentionally released microplastics and any other relevant EU initiatives"/>
  </r>
  <r>
    <s v="Clean seas"/>
    <x v="3"/>
    <x v="9"/>
    <m/>
    <x v="32"/>
    <s v="Reduce microplastic contamination from artificial grass "/>
    <s v="Background document drafted and presented to ICG-ML(1) 2023 where the direction of OSPAR work was considered in view of REACH work on artificial grass granular infill. ICG ML agreed to keep pursuing this action, complementing the EU Action and work on measures. The wider task group would meet to make a plan and a timeline [2023]"/>
    <m/>
    <m/>
    <s v="1 - Task will support the delivery of one or more strategic objectives and/or operational objectives"/>
    <s v="Task on track"/>
    <x v="0"/>
    <s v="Low risk to achievement of strategic objective"/>
    <m/>
    <s v="Possible OSPAR Recommendation _x000a__x000a_Guidance document for use by Contracting Parties and their stakeholders to reduce microplastic pollution from artificial grass"/>
    <x v="5"/>
    <s v="Arabelle Bentley (KIMO), Isobel Shears/Morag Campbell (UK)"/>
    <n v="2022"/>
    <s v="End 2022:   Background Document completed _x000a_Spring 2023:  Information exchange events _x000a_Autumn 2023:  Guidance Document completed _x000a_Spring 2024:  ICG-ML to consider study report and next steps with potential to take an OSPAR recommendation forward _x000a_Adopt OSPAR measure in 2024"/>
  </r>
  <r>
    <s v="Clean seas"/>
    <x v="3"/>
    <x v="9"/>
    <m/>
    <x v="33"/>
    <s v="Harmonise practices related to the provision and use of Port Reception Facilities "/>
    <s v="Based on key elements of the new PRF Directive and approved RAP2 task template, an overview has been made by the lead of possible topics that could benefit from OSPAR wide harmonisation. This overview will be included in a work plan that will be discussed with the other task team members start of 2023. Spring 2023 will be used for an exchange of information and agreement on scope and methodology [2023]"/>
    <m/>
    <m/>
    <s v="1 - Task will support the delivery of one or more strategic objectives and/or operational objectives"/>
    <s v="Task not on track - no major issues"/>
    <x v="2"/>
    <s v="Medium risk to achievement of strategic objective"/>
    <m/>
    <s v="Inventory of good practices for the provision and use of PRF in fishing and recreational ports;_x000a_Recommendations for a more harmonized approach for the provision and use of PRF within the OSPAR area;_x000a_Guidance document on good practices related to the on-board management and facilities for collection of waste fishing gear to support progression towards a circular lifecycle for fishing gear "/>
    <x v="5"/>
    <s v="Peter van den Dries (Be)"/>
    <n v="2022"/>
    <s v="Autumn 2022: Exchange of information and agreement on scope and methodology. _x000a_Spring 2023: First draft of inventory of good PRF and waste management practices + proposals regarding need for further action._x000a_Spring 2024: Inventory of good PRF and waste management practices + proposals for further actions finalised ._x000a_Autumn 2024 (preliminary completion date):  agreement within ICGML on good practices + initiating further actions, including new timeline "/>
  </r>
  <r>
    <s v="Clean seas"/>
    <x v="3"/>
    <x v="9"/>
    <m/>
    <x v="34"/>
    <s v="Manage end-of-life recreational vessels"/>
    <s v="UK finances a contractor to expand Scottish research to the UK/OSPAR region. Tender has been commissioned to the same consultant as for the EPR/fishing gear study. Delivery date: end of March 2023. workshop 23 February 2023 to discuss draft results. [2023]"/>
    <m/>
    <m/>
    <s v="1 - Task will support the delivery of one or more strategic objectives and/or operational objectives"/>
    <s v="Task on track"/>
    <x v="0"/>
    <s v="Low risk to achievement of strategic objective"/>
    <m/>
    <s v="EOL Recreational vessel inventory methodology;_x000a_EOL Recreational vessel waste management guidance;_x000a_EOL Recreational Vessel OSPAR inventory;_x000a_(Future measures based on project outputs and relevant EC policy developments) "/>
    <x v="5"/>
    <s v="Morag Campbell (UK)"/>
    <n v="2022"/>
    <s v="Summer 2023: Inventory methodology and waste management guidance finalised; Autumn 2024 (end point of task):  OSPAR region inventory finalised and published. "/>
  </r>
  <r>
    <s v="Clean seas"/>
    <x v="3"/>
    <x v="9"/>
    <m/>
    <x v="35"/>
    <s v="Prevent microplastic pollution resulting from plastic pellet, powder and flake loss"/>
    <s v="Two lines of action: a) certification scheme: close to getting what OSPAR wants, and follows the line in REACH proposal; Operation Clean Sweep Certification Scheme in operation in January 2023; first reporting on Pellets Recommendation due for EIHA 2023; b) clean up guidance: work in progress by French consultant. EIHA 2023 will be informed on how alignment Recommendation with OCS scheme and on what OSPAR will/should do next.  [2023]"/>
    <m/>
    <m/>
    <s v="1 - Task will support the delivery of one or more strategic objectives and/or operational objectives"/>
    <s v="Task on track"/>
    <x v="0"/>
    <s v="Low risk to achievement of strategic objective"/>
    <m/>
    <s v="A report which reviews the final plastics industry international pellet loss prevention certification scheme design and its alignment with OSPAR requirements.  _x000a_A guidance document to support contracting parties in the management and handling of pellet loss clean-ups. _x000a_"/>
    <x v="5"/>
    <s v="Morag Campbell (UK), Nina Lange (Nl)"/>
    <n v="2022"/>
    <s v="Summer 2023*:  Review document on pellet loss prevention and management measures.  Autumn 2023:  Guidance document finalised and published  _x000a_End 2023 - End of Action, potentially new action developed depending on conclusions/recommendations of review document "/>
  </r>
  <r>
    <s v="Clean seas"/>
    <x v="3"/>
    <x v="9"/>
    <m/>
    <x v="36"/>
    <s v="Understand the location of litter accumulations "/>
    <s v="work has progressed through Clean Atlantic project that finishes end of June 2023. Results for Action expected September 2023 [2023]"/>
    <m/>
    <m/>
    <s v="1 - Task will support the delivery of one or more strategic objectives and/or operational objectives"/>
    <s v="Task on track"/>
    <x v="0"/>
    <s v="Low risk to achievement of strategic objective"/>
    <m/>
    <s v="Document on state of the art of the knowledge about marine litter pathways and hotspots  _x000a_Improved Marine Litter Transport tool  _x000a_Maps of accumulation areas  _x000a_User friendly interactive web platform. _x000a_Document on opportunities for future data collection and monitoring improvement"/>
    <x v="5"/>
    <s v="Sandra Moutinho (PO) Jesus Gago (ES)"/>
    <n v="2022"/>
    <s v="End date: 2023 _x000a__x000a_Milestones: _x000a_Upgrading of the Marine Litter Transport Tool. _x000a_Creation of an interactive web platform _x000a_Delivery of maps of hotspots _x000a_Analysis of transboundary inputs.  _x000a_Analysis of level of uncertainty and ways forward to reduce it _x000a_Review of methods to simulate biofouling growth on debris surface and implications on marine litter behaviour. _x000a_Development of the equation to include the biofouling component in the Transport Tool. "/>
  </r>
  <r>
    <s v="Clean seas"/>
    <x v="3"/>
    <x v="9"/>
    <m/>
    <x v="37"/>
    <s v="Programme management plan for the implementation of the OSPAR Regional action plan for marine litter "/>
    <s v="Initial progress was reviewed at iCG-ML(1) 23; programme management plan has been developed, fully aligned with NEAES IP [2023]"/>
    <m/>
    <m/>
    <s v="4 - Task will have a critical impact on one or more strategic objectives and fully implement one or more operational objectives"/>
    <s v="Task on track"/>
    <x v="0"/>
    <s v="Low risk to achievement of strategic objective"/>
    <m/>
    <s v="Adoption of programme management plan and subsequent updating (feeding into NEAES Implementation Plan).  _x000a_Review progress of implementation _x000a_Final evaluation report "/>
    <x v="5"/>
    <s v="ICG-ML co-convenors"/>
    <n v="2022"/>
    <s v="2024: interim report of the implementation of the RAP-ML, which will provide input for the NEAES 2025 review.   _x000a__x000a_2029: Evaluation report "/>
  </r>
  <r>
    <s v="Clean seas"/>
    <x v="3"/>
    <x v="10"/>
    <m/>
    <x v="38"/>
    <s v="Improve evidence base on harm in relation to marine litter"/>
    <m/>
    <n v="1"/>
    <n v="1"/>
    <s v="1 - Task will support the delivery of one or more strategic objectives and/or operational objectives"/>
    <s v="Task completed"/>
    <x v="0"/>
    <s v="Task completed"/>
    <m/>
    <s v="Dedicated chapter on harm caused by marine litter in OSR 2023; identification of priority RAP actions based on evidence of harm"/>
    <x v="5"/>
    <s v="Stefanie Werner (DE)"/>
    <n v="2020"/>
    <n v="2023"/>
  </r>
  <r>
    <s v="Clean seas"/>
    <x v="3"/>
    <x v="10"/>
    <m/>
    <x v="39"/>
    <s v="Bridge the gap between monitoring and policy "/>
    <s v="Initial steps agreed at ICG-ML (1) 2022 &amp; updated in the Action sharepoint folder; Indicator leads to review the TTs and ID where monitoring can support each action; Progress reported  to ICG-ML (1) 2023. [2023]"/>
    <m/>
    <m/>
    <s v="1 - Task will support the delivery of one or more strategic objectives and/or operational objectives"/>
    <s v="Task on track"/>
    <x v="2"/>
    <s v="Medium risk to achievement of strategic objective"/>
    <m/>
    <s v="RAP implementation spreadsheet.   _x000a_Monitoring and policy leads support group. _x000a_Review of assessment key findings and RAP to ensure evidence is informing.  Gap analysis of opportunities for future actions using thematic assessment. _x000a_Potential section in RAP with focused ‘strengthening monitoring and evidence ‘ actions added for future revisions of the RAP "/>
    <x v="5"/>
    <s v="Josie Russell (UK)"/>
    <n v="2022"/>
    <s v="Throughout RAP lifetime"/>
  </r>
  <r>
    <s v="Clean seas"/>
    <x v="3"/>
    <x v="11"/>
    <m/>
    <x v="40"/>
    <s v="Reduce the impact of expanded polystyrene and extruded polystyrene (EPS / XPS) in the marine environment – development of OSPAR products"/>
    <s v="As the OceanWise project reached its final semester, the project team is currently developing the list of recommendations regarding the adoption of policies and best practices for the industry and society to reduce the impact of expanded and extruded polystryrene products (EPS and XPS). These will be the basis for the design of OSPAR products on this topic [2023]"/>
    <n v="2"/>
    <n v="3"/>
    <s v="2 - Task will have a significant impact on one or more operational objectives"/>
    <s v="Task not on track - no major issues"/>
    <x v="0"/>
    <s v="Medium risk to achievement of strategic objective"/>
    <m/>
    <s v="OSPAR background document; OSPAR measures"/>
    <x v="5"/>
    <s v="Sandra Moutinho (PO)"/>
    <n v="2020"/>
    <s v="2022: OceanWise will produce final set of solutions; 2022: Development of OSPAR background document;_x000a_2022: Presentation of circular economy indicators and practical tool _x000a_2023: Proposal for adoption at ICG-ML and then EIHA of specific OSPAR recommendations related to policies on the management of certain plastics&quot;"/>
  </r>
  <r>
    <s v="Clean seas"/>
    <x v="3"/>
    <x v="11"/>
    <m/>
    <x v="41"/>
    <s v="Prevent and reduce plastic waste by coastal municipalities and cities"/>
    <s v="English translations of German guidances (on best practice examples and on legal options for municipalities) completed.   Next steps discussed at ICG ML (1) 2023: where can OSPAR add value and how to reach out to municipalities (e.g. through  KIMO) [2023]"/>
    <m/>
    <m/>
    <s v="1 - Task will support the delivery of one or more strategic objectives and/or operational objectives"/>
    <s v="Task on track"/>
    <x v="2"/>
    <s v="Medium risk to achievement of strategic objective"/>
    <m/>
    <s v=" Develop guidelines, pilot projects, networks and Action Plans with municipalities and cities"/>
    <x v="5"/>
    <s v="Stefanie Werner (DE)"/>
    <n v="2022"/>
    <s v="2026 end date; 2022 - Compile available info/guidelines/Action Plans. _x000a_- 2022-2024 - networking with municipalities and cities  _x000a_-2024-5 Provide guidelines on BP in waste prevention and management and on legal options _x000a_- 2024-2026 Start further pilot projects based on the best practices "/>
  </r>
  <r>
    <s v="Clean seas"/>
    <x v="3"/>
    <x v="11"/>
    <m/>
    <x v="42"/>
    <s v="Define measures and strategies for the phasing out or restriction of use of single use plastics prone to become marine litter in complement to the EU SUP Directive. "/>
    <s v="Initial analysis of gaps in the SUP Directive is underway using data from SAR and the OSPAR Beach litter database. Task group plugged in to work in HELCOM on balloons and shotgun wads. Task group will meet again in January 2023. Working towards draft document for ICG ML (2) 2023. [2023]"/>
    <m/>
    <m/>
    <s v="2 - Task will have a significant impact on one or more operational objectives"/>
    <s v="Task on track"/>
    <x v="0"/>
    <s v="Low risk to achievement of strategic objective"/>
    <m/>
    <s v="Development of a GAP analysis on what items/topics SUP-D does not cover (beyond the top 10) and solutions and corresponding alternatives to either phase-out or reduce the items, _x000a_Sharing of national strategies to implement these solutions, _x000a_Process defined to support the EC in revising the EU directive according to GAP analysis. "/>
    <x v="5"/>
    <s v="Benedicte Jenot (Fr), Frederique Mongodin (SAR)"/>
    <n v="2022"/>
    <s v="2023: GAP analysis _x000a_2024: identify solutions at the national and local level _x000a_2024: Share national strategies to implement these solutions, _x000a_2024:  share experience and details on national strategy on the implementation of the SUP Directive _x000a_Informing the revision process of the EU directive in 2026 to add items / restriction of use according to GAP analysis "/>
  </r>
  <r>
    <s v="Clean seas"/>
    <x v="3"/>
    <x v="12"/>
    <m/>
    <x v="43"/>
    <m/>
    <m/>
    <e v="#N/A"/>
    <e v="#N/A"/>
    <m/>
    <m/>
    <x v="1"/>
    <e v="#N/A"/>
    <m/>
    <m/>
    <x v="6"/>
    <m/>
    <m/>
    <m/>
  </r>
  <r>
    <s v="Clean seas"/>
    <x v="3"/>
    <x v="13"/>
    <m/>
    <x v="44"/>
    <s v="Plastic materials in the marine environment "/>
    <n v="2023"/>
    <n v="1"/>
    <n v="3"/>
    <s v="1 - Task will support the delivery of one or more strategic objectives and/or operational objectives"/>
    <s v="Task not on track - no major issues"/>
    <x v="0"/>
    <s v="Medium risk to achievement of strategic objective"/>
    <m/>
    <s v="Report on sources of plastic materials in the marine environment from offshore oil and gas activities, extent of its use and suitable alternatives._x000a_OIC to agree a measure for the phase out of the placement of plastic materials in the marine environment. "/>
    <x v="1"/>
    <s v="Mark Shields (mark.shields@beis.gov.uk) from OPRED (UK)"/>
    <n v="2022"/>
    <s v="1. Start date 2022_x000a_2. Identify sources of plastic materials in the marine environment from offshore oil and gas activities by 2023. _x000a_3. Assess the extent of use of plastic materials and proposals for reduction by 2024_x000a_4. By 2025 develop measures to phasing out the placement of plastic materials. "/>
  </r>
  <r>
    <s v="Clean seas"/>
    <x v="3"/>
    <x v="14"/>
    <m/>
    <x v="45"/>
    <s v="Plastic substances contained in offshore chemicals "/>
    <n v="2023"/>
    <n v="1"/>
    <n v="2"/>
    <s v="1 - Task will support the delivery of one or more strategic objectives and/or operational objectives"/>
    <s v="Task on track"/>
    <x v="0"/>
    <s v="Low risk to achievement of strategic objective"/>
    <m/>
    <s v="Annual Expert Assessment Panel report_x000a_Report on extent of its use and discharge of plastic substances, including, microplastics, contained in offshore chemicals."/>
    <x v="1"/>
    <s v="Mark Shields (mark.shields@beis.gov.uk) from OPRED (UK)"/>
    <n v="2020"/>
    <s v="1. Start date 2020_x000a_2. 2022 – Amendment to OSPAR Recommendation 2017/01 – HOCNF form to capture substance level data_x000a_3. 2023 – Agree on a common approach to reporting of microplastics for consistency between Contracting Parties_x000a_4. 2025, 2026, 2027 - annual Expert Assessment Panel report  _x000a_5. Analyse the extent of the use and discharge of plastic substances, including, microplastics, contained in offshore chemicals by 2027_x000a_6. By 2027 develop measures to phase out plastic substances, including, microplastics, contained in offshore chemicals "/>
  </r>
  <r>
    <s v="Clean seas"/>
    <x v="3"/>
    <x v="15"/>
    <m/>
    <x v="46"/>
    <s v="Monitor, prevent and reduce riverine inputs of macro litter to the marine environment and share knowledge on micro litter monitoring in rivers "/>
    <s v="Preparation of scoping document underway, looking at best available techniques for riverine monitoring. Outline has been discussed at ICG-ML(1) 2023. Document planned to be discussed at ICG ML (2) 2023. Joint RSC Workshop foreseen for 2024. [2023]"/>
    <n v="2"/>
    <n v="2"/>
    <s v="2 - Task will have a significant impact on one or more operational objectives"/>
    <s v="Task on track"/>
    <x v="0"/>
    <s v="Low risk to achievement of strategic objective"/>
    <m/>
    <s v="Development and implementation of a methodology to measure riverine inputs of macro litter compare  and map pollution over time. Ensure cooperation between contracting parties to monitor riverine inputs and share data._x000a_Report on best practices to prevent and clean-up riverine pollution._x000a_Adoption of an OSPAR Recommendation._x000a_Reliable and harmonized monitoring strategy for macro riverine litter._x000a__x000a_"/>
    <x v="5"/>
    <s v="Senne Aertbelien (BE), Benedicte Jenot (Fr), Mareike Erfeling/Eric Copiuspeereboom (Nl)"/>
    <n v="2022"/>
    <s v="2024: Creation of a reliable and harmonized methodology; 2024: Engagement with the EU, River Basin Commissions; 2025: Development and sharing of best practices; 2026: if appropriate, adoption of an OSPAR Recommendation"/>
  </r>
  <r>
    <s v="Clean seas"/>
    <x v="3"/>
    <x v="16"/>
    <m/>
    <x v="47"/>
    <s v="Prevent, locate, retrieve and handle ALDFG "/>
    <s v="Small delay: Sweden published a call to tender for a consultant to conduct the gap analysis on the application of the FAO guidelines within the OSPAR maritime area (phase 1). No takers - Sweden will try again in 2023 with expanded scope. No lead yet identified for second phase [2023]"/>
    <n v="1"/>
    <n v="4"/>
    <s v="1 - Task will support the delivery of one or more strategic objectives and/or operational objectives"/>
    <s v="Task not on track - no major issues"/>
    <x v="2"/>
    <s v="Medium risk to achievement of strategic objective"/>
    <m/>
    <s v="BEP/BAT compilation to tackle ALDFG;_x000a_Development of a platforms/ tools or scoping of existing platforms to report ALDFG;_x000a_Protocol for retrieval; _x000a_Joint research reports "/>
    <x v="5"/>
    <s v="Lisa Bredahl-Nerdal (SE - phase 1)"/>
    <n v="2022"/>
    <s v="2022: Gap analysis; _x000a_2022/2023: Compilation of best practices (BEP) and technologies (BAT) _x000a_2022/2023:  review of existing approaches and tools to report ALDFG;  _x000a_2022/2023: Development/agreement of a protocol to retrieve ALDFG _x000a_2023-2026: Initiate/coordinate joint projects _x000a_2023-2026: Identify knowledge gaps _x000a_2023-2026: Improve understanding of ALDFG's economic impact "/>
  </r>
  <r>
    <s v="Clean seas"/>
    <x v="3"/>
    <x v="16"/>
    <m/>
    <x v="48"/>
    <s v="Promote practical solutions for reducing the impact of certain specific fishing related items, such as net cuttings and dolly rope. "/>
    <s v="Work is underway. Development of Scene setting document to inform Marine directors on the need of a ban on dolly rope. parallel work underway to deal with net cuttings [2023]"/>
    <m/>
    <m/>
    <s v="3 - Task will have a significant impact on one or more strategic objectives and/or fully implement one or more operational objectives"/>
    <s v="Task on track"/>
    <x v="0"/>
    <s v="Low risk to achievement of strategic objective"/>
    <m/>
    <s v="OSPAR guidelines _x000a__x000a_-Strengthened monitoring and increased knowledge base._x000a_-Education for fishers guidelines and fishing for litter updated _x000a_-coordinated OSPAR behaviour change campaign _x000a_-OSPAR recommendation "/>
    <x v="5"/>
    <s v="Senne Aertbelien (BE) Stefanie Werner (DE), Ewoud Kuin/Mareike Erfeling (NL), Arabelle Bentley (KIMO)"/>
    <n v="2022"/>
    <s v="2023 Create OSPAR guidelines t _x000a_2023-2024 Dolly rope, net cuttings  and other fishing related litter are incoorperated and mentioned in EPR schemes, and if feasible the CEN standard on circular fishing gear _x000a_2024 OSPAR recommendation _x000a_2024–2026 Update the fishing for litter and fishermen education recommendation  "/>
  </r>
  <r>
    <s v="Clean seas"/>
    <x v="3"/>
    <x v="16"/>
    <m/>
    <x v="49"/>
    <s v="Address recreational fishing as a source for marine litter"/>
    <s v="no detailed work plan yet [2023]"/>
    <m/>
    <m/>
    <s v="1 - Task will support the delivery of one or more strategic objectives and/or operational objectives"/>
    <s v="Task not on track - no major issues"/>
    <x v="2"/>
    <s v="Medium risk to achievement of strategic objective"/>
    <m/>
    <s v="Report on impact of recreational fishing _x000a_- Recommendations for actions to be taken up by policy-makers _x000a_- Set of best practices for the sector–related industries _x000a_- Awareness raising products _x000a_- Evaluation of mitigation measures "/>
    <x v="5"/>
    <s v="Sandra Moutinho (PO)"/>
    <n v="2022"/>
    <s v="Quantification of recreational fishing gear put on the market in OSPAR CPs Start 2022 and ends 2023 _x000a_2022-2023: Assessment of losses of recreational fishing gear _x000a_2022-2023: Assessment of (littered) waste from recreational activities _x000a_Suggest appropriate measures to prevent and reduce losses of fishing gear. Start 2024 end 2025 _x000a_Implement suggested measures, start 2026 _x000a_Evaluate the effect of implemented measures.  _x000a_End 2029  "/>
  </r>
  <r>
    <s v="Clean seas"/>
    <x v="3"/>
    <x v="16"/>
    <m/>
    <x v="50"/>
    <s v="Raise awareness and improve education in the fishing sector, including the strengthening of the OSPAR recommendations on Fishing for litter and on Sustainability Education Programmes for Fishers "/>
    <s v="NL first step (ICG-ML 1 2022) - Based on experience from ProSea foundation - translating an e-learning module on e-litter for OSPAR use (2022).  Meeting organised with ProSea to share experience and present the e-learning module in October 2022. Verbal update given at ICG ML (1) 2023. [2023]"/>
    <m/>
    <m/>
    <s v="1 - Task will support the delivery of one or more strategic objectives and/or operational objectives"/>
    <s v="Task on track"/>
    <x v="0"/>
    <s v="Low risk to achievement of strategic objective"/>
    <m/>
    <s v="Update and strengthening of _x000a__x000a_1) OSPAR Recommendation 2016/01 on the reduction of marine litter through the implementation of fishing for litter initiatives _x000a__x000a_2) OSPAR Recommendation 2019/01 on the reduction of marine litter through the Implementation of Sustainability Education Programmes for Fishers  "/>
    <x v="5"/>
    <s v="Ewoud Kuin/Mareike Erfeling (NL)"/>
    <n v="2022"/>
    <s v="2022-2024: monitor and where possible support the development of an EU standard  _x000a__x000a_2024-:2026 adopt updated recommendations (as appropriate)"/>
  </r>
  <r>
    <s v="Clean seas"/>
    <x v="3"/>
    <x v="16"/>
    <m/>
    <x v="51"/>
    <s v="Prevent and reduce marine litter from aquaculture "/>
    <s v="Project plan scoped out. Plan for 2 workshops (1 to engage key stakeholders and inform direction of study, 2nd to present results of study), and a scoping study. Issues with procurement have delayed progress [2023]"/>
    <m/>
    <m/>
    <s v="2 - Task will have a significant impact on one or more operational objectives"/>
    <s v="Task not on track - no major issues"/>
    <x v="2"/>
    <s v="Medium risk to achievement of strategic objective"/>
    <m/>
    <s v="Information gathering_x000a__x000a_Sharing good practice:  Good practice framework for the prevention, monitoring and retrieval of marine litter from aquaculture sites and the decommissioning of aquaculture sites _x000a_ Supporting aquaculture management: OSPAR guidelines for the inclusion of marine litter prevention, monitoring and retrieval activities within licensing and permit requirements.  _x000a_OSPAR guidelines on the improvement of decommissioning protocol to reduce and prevent marine litter.  _x000a__x000a_If appropriate, OSPAR recommendation on the implementation of such guidelines for Contracting Parties to report against.  _x000a_Harmonisation with other end-of-life fishing gear policy_x000a_"/>
    <x v="5"/>
    <s v="Isobel Shears/Morag Campbell (UK)"/>
    <n v="2022"/>
    <s v="Late 2023: Good practice framework published _x000a_Autumn 2024: CEN standard on Circularity and recyclability of fishing gear and aquaculture equipment published _x000a_Winter 2024: OSPAR develops recommendation/other measure                             January 2025: EPR for fishing and aquaculture gear implemented"/>
  </r>
  <r>
    <s v="Biologically diverse &amp; healthy seas"/>
    <x v="4"/>
    <x v="17"/>
    <m/>
    <x v="52"/>
    <s v="Ecologically coherent MPA network"/>
    <s v="2023 - Progress made on updating the 2017 Workplan &amp; streamlining it with the NEAES task  _x000a_* Resources in place by NL, who has secured funding for a contractor to work on the pilot assessment as proof of concept for connectivity &amp; representativity. _x000a_* Task Group meeting in nov 2022, further TG-meetings planned for 2023. "/>
    <n v="1"/>
    <n v="2"/>
    <s v="1 - Task will support the delivery of one or more strategic objectives and/or operational objectives"/>
    <s v="Task on track"/>
    <x v="0"/>
    <s v="Low risk to achievement of strategic objective"/>
    <s v="OSPAR 2021 first approved inclusion"/>
    <s v="Dependent of furhter method development. An assessment method to inform work to make the OSPAR network of MPAs ecocoherent (improving currently agreed criteria of the method and further development)"/>
    <x v="7"/>
    <s v="Netherlands (Sjaak Vonk)"/>
    <n v="2021"/>
    <n v="2030"/>
  </r>
  <r>
    <s v="Biologically diverse &amp; healthy seas"/>
    <x v="4"/>
    <x v="17"/>
    <m/>
    <x v="53"/>
    <s v="NACES MPA Roadmap"/>
    <s v="2023 - Peer review and public consultation concluded as per the road map. ICG MPA (extra) incorporated relevant information in proforma and draft amended dec/rec, and forwarded to BDC."/>
    <n v="1"/>
    <m/>
    <s v="1 - Task will support the delivery of one or more strategic objectives and/or operational objectives"/>
    <s v="Task on track"/>
    <x v="0"/>
    <s v="Low risk to achievement of strategic objective"/>
    <m/>
    <s v="updated NACES MPA nomination proforma and amending Dec and Rec"/>
    <x v="7"/>
    <s v="Germany (Janos Hennicke), Norway (Eirik Pettersen Drablos), EU (Michail Papadoyannakis, Alice Belin), Sweden (Richard Emmerson, Pia Nordling)"/>
    <n v="2021"/>
    <s v="OSPAR 2023"/>
  </r>
  <r>
    <s v="Biologically diverse &amp; healthy seas"/>
    <x v="4"/>
    <x v="18"/>
    <m/>
    <x v="54"/>
    <s v="Identify barriers to MPA management"/>
    <s v="2023 - Task Group meeting held Feb 2023. Template revision proposed. Note progress will be dependent on BDC approving revised template. Work is underway. Members of TG  supporting UK."/>
    <n v="1"/>
    <n v="3"/>
    <s v="1 - Task will support the delivery of one or more strategic objectives and/or operational objectives"/>
    <s v="Task not on track - no major issues"/>
    <x v="0"/>
    <s v="Medium risk to achievement of strategic objective"/>
    <m/>
    <s v="list of barriers and proposals for addressing them"/>
    <x v="7"/>
    <s v="UK (Laura Cornick)"/>
    <m/>
    <s v="BDC 2023 report on identified barriers. BDC 2024 report on steps taken to overcome barriers"/>
  </r>
  <r>
    <s v="Biologically diverse &amp; healthy seas"/>
    <x v="4"/>
    <x v="19"/>
    <m/>
    <x v="55"/>
    <s v="Mechanism for EIA/SEA on plans/projects/programmes with the potential to impact on OSPAR MPAs in ABNJ."/>
    <s v="Options to be presented to EIHA 2023"/>
    <n v="3"/>
    <n v="3"/>
    <s v="3 - Task will have a significant impact on one or more strategic objectives and/or fully implement one or more operational objectives"/>
    <s v="Task on track"/>
    <x v="2"/>
    <s v="Medium risk to achievement of strategic objective"/>
    <m/>
    <s v="Mechanism for EIA/SEA on plans/projects/programmes with the potential to  impact on MPAs in ABNJ"/>
    <x v="5"/>
    <s v="Steven Vandenborre (Be)"/>
    <n v="2022"/>
    <s v="EIHA Spring 2023: evaluation of the mechanism options and advise to HOD, on the basis of the proposal by the Task lead;  EIHA Autumn 2023 and Spring 2024: further contribution by EIHA to the development of the mechanism"/>
  </r>
  <r>
    <s v="Biologically diverse &amp; healthy seas"/>
    <x v="4"/>
    <x v="20"/>
    <m/>
    <x v="56"/>
    <s v="OSPAR Marine Bird Recovery Action Plan"/>
    <s v="2023 - Task and finish group established.  Criteria and concept actions prepared for review in Committees.  Revision of template milestones proposed with aim of adopting plan by 2024."/>
    <n v="1"/>
    <n v="3"/>
    <s v="1 - Task will support the delivery of one or more strategic objectives and/or operational objectives"/>
    <s v="Task not on track - no major issues"/>
    <x v="0"/>
    <s v="Medium risk to achievement of strategic objective"/>
    <s v="OSPAR 2021 first approved inclusion"/>
    <s v="OSPAR Marine Bird Recovery Plan (adopted as an Agreement or Recommendation)"/>
    <x v="7"/>
    <s v="UK (Matt Parsons, as OSPAR co-chair of JWGBIRD)"/>
    <d v="2021-06-01T00:00:00"/>
    <s v="June 2021_x0009_Start collation of information on pressures, impacts and measures _x000a__x000a_Oct 2021_x0009_JWGBIRD meeting – review draft overview of pressures and measures  _x000a__x000a_Nov 2021_x0009_COBAM – include overview of pressures and measures in first draft of Marine Bird Thematic Assessment _x000a__x000a_March 2022 _x0009_BDC – consider first draft of Marine Bird Thematic Assessment  _x000a__x000a_April 2022_x0009_‘JWGBIRD plus’ workshop – first proposals for actions in Marine Bird Recovery Action Plan _x000a__x000a_October 2022 _x0009_JWGBIRD Meeting - Complete Overview of pressures and existing measures; agree draft proposals for actions in Marine Bird Recovery Action Plan _x000a__x000a_November 2022 _x0009_ COBAM – consider first draft of Marine Bird Recovery Action Plan, alongside second draft of marine bird Thematic Assessment _x000a__x000a_March 2023_x0009_BDC – agree on final Marine Bird Recovery Action Plan, alongside final marine bird Thematic Assessment. _x000a__x000a_June 2023_x0009_OSPAR – CPs agree to adopt Marine Bird Recovery Action Plan alongside the QSR2023. "/>
  </r>
  <r>
    <s v="Biologically diverse &amp; healthy seas"/>
    <x v="4"/>
    <x v="21"/>
    <m/>
    <x v="57"/>
    <s v="To identify and understand the main sources of entanglement of sea turtles in the Eastern Atlantic and to develop adequate management measures"/>
    <s v="The kick off of the contract will take place in March 2023. In consequence, all milestones in the template have been updated.[2023]"/>
    <n v="2"/>
    <n v="3"/>
    <s v="2 - Task will have a significant impact on one or more operational objectives"/>
    <s v="Task not on track - no major issues"/>
    <x v="0"/>
    <s v="Medium risk to achievement of strategic objective"/>
    <m/>
    <s v="Background document on sources of entanglement in the OSPAR region and Macaronesia and proposal of measures"/>
    <x v="5"/>
    <s v="Marta Martinez-Gil (ES)"/>
    <n v="2022"/>
    <s v="Commission 2024: establishment of the mechanism "/>
  </r>
  <r>
    <s v="Biologically diverse &amp; healthy seas"/>
    <x v="4"/>
    <x v="21"/>
    <s v="S5.O4; S5.O6; S8.O1"/>
    <x v="58"/>
    <s v="Scoping exercise on potential actions for large whale protection "/>
    <s v="2023 - Information compiled and Draft scoping exercise report prepared in 2022, under review in Q2 2023. Anticipated to be presented to ICG-POSH 2023 for consideration and identification of any next steps/actions as recommended by ICG-POSH."/>
    <n v="1"/>
    <m/>
    <s v="1 - Task will support the delivery of one or more strategic objectives and/or operational objectives"/>
    <s v="Task not on track - no major issues"/>
    <x v="0"/>
    <s v="Low risk to achievement of strategic objective"/>
    <m/>
    <s v="Detailed scoping exercise report undertaken, presenting its results and identifying where existing and possible actions to further mitigate anthropogenic threats to each listed whale species are concerned"/>
    <x v="7"/>
    <s v="Ireland (Oliver Ó Cadhla)"/>
    <n v="2022"/>
    <s v="ICG-POSH 2022 (progress update); Task completion in time for BDC 2023"/>
  </r>
  <r>
    <s v="Biologically diverse &amp; healthy seas"/>
    <x v="4"/>
    <x v="22"/>
    <m/>
    <x v="59"/>
    <s v="Improving data on deep-sea elasmobranchs"/>
    <s v="2023 - Due to commence in Q2 2023, based on human resource and expert availability in Task manager country. Initial focus directed at examination of national/regional/North Atlantic data sources and their compatibility/capacity for improved, coordinated sharing/exchange."/>
    <n v="1"/>
    <n v="3"/>
    <s v="1 - Task will support the delivery of one or more strategic objectives and/or operational objectives"/>
    <s v="Task not on track - no major issues"/>
    <x v="0"/>
    <s v="Medium risk to achievement of strategic objective"/>
    <m/>
    <s v="Identification of critical habitats and key areas for deep-sea elasmobranchs in the NE-Atlantic (link to coll. Action 13).   _x000a_Database on deep-sea elasmobranchs in place. "/>
    <x v="7"/>
    <s v="Ireland (Oliver Ó Cadhla)"/>
    <n v="2021"/>
    <s v="2023 Database in place"/>
  </r>
  <r>
    <s v="Biologically diverse &amp; healthy seas"/>
    <x v="4"/>
    <x v="22"/>
    <m/>
    <x v="60"/>
    <s v="Key area/critical habitat analyses on selected T/D species"/>
    <s v="2023 - Germany provided funding for a 1-year project to develop the modelling approach, analyse data and identify key areas. Modelling has started, some preliminary results are available, final report is expected  to be issued end of 2023."/>
    <m/>
    <m/>
    <s v="1 - Task will support the delivery of one or more strategic objectives and/or operational objectives"/>
    <s v="Task on track"/>
    <x v="0"/>
    <s v="Low risk to achievement of strategic objective"/>
    <m/>
    <s v="A report with quantitative analyses of the overlap of key areas/critical habitats of specific T&amp;D species with the OSPAR MPA network including maps for visualisation and potentially recommendations for marine areas worth being selected as additional MPAs to improve OSPAR MPA coverage of key areas/critical habitats as a complementary measure to other conservation and management actions. "/>
    <x v="7"/>
    <s v="Germany (Thorsten Werner, Janos Hennicke)"/>
    <n v="2022"/>
    <n v="2023"/>
  </r>
  <r>
    <s v="Biologically diverse &amp; healthy seas"/>
    <x v="5"/>
    <x v="23"/>
    <m/>
    <x v="61"/>
    <s v="Best practice for Zostera beds habitat restoration"/>
    <s v="2023 - Work started in 2022, with drafting of report outline, expert meeting and information gathering (via survey). DL for survey in mid-Feb, despite reminders information from many CPs still missing. Report will be reviewed by ICG POSH 2023, and final report expected to be delivered to BDC in 2024."/>
    <m/>
    <m/>
    <s v="1 - Task will support the delivery of one or more strategic objectives and/or operational objectives"/>
    <s v="Task not on track - no major issues"/>
    <x v="0"/>
    <s v="Low risk to achievement of strategic objective"/>
    <m/>
    <s v="OSPAR guidelines on best practice for Zostera beds habitat restoration. "/>
    <x v="7"/>
    <s v="Sweden (Anna Karlsson)"/>
    <n v="2022"/>
    <n v="2023"/>
  </r>
  <r>
    <s v="Biologically diverse &amp; healthy seas"/>
    <x v="5"/>
    <x v="24"/>
    <m/>
    <x v="62"/>
    <s v="Historical distribution of threatened and Declining (T&amp;D) habitats"/>
    <s v="2023 - Amended in 2022, operation objective link, task description and milestones. Start of task needs to be delayed until 2023 due to QSR workload. Work to deliver this task would be picked up in 2023, following the delivery of the QSR. Needs discussion in ICG-POSH to agree specification and then resources will be identified to deliver the work from 2024 onwards."/>
    <n v="2"/>
    <n v="4"/>
    <s v="2 - Task will have a significant impact on one or more operational objectives"/>
    <s v="Task not on track - no major issues"/>
    <x v="2"/>
    <s v="Medium risk to achievement of strategic objective"/>
    <s v="OSPAR 2021 first approved inclusion"/>
    <s v="Paper to ICG-POSH 2023 to further refine the specification and seek a decision on whether to go ahead with a pilot. _x000a__x000a_Paper to ICG-POSH 2024 to report the results on the pilot and seek a decision on whether to roll out the new database. _x000a__x000a_A restructured OSPAR T&amp;D habitats database that can be queried to show actual change in extent and/or distribution over a specified time period, where the data exists. _x000a__x000a_Guidance to CPs on the data that is required and how to submit it in the correct format. _x000a__x000a_A database that is richly populated with historical data.."/>
    <x v="7"/>
    <s v="UK (Helen Lillis/ Aschley Cordingley, Elly Hill)"/>
    <n v="2021"/>
    <n v="2025"/>
  </r>
  <r>
    <s v="Productive &amp; sustainably used seas"/>
    <x v="6"/>
    <x v="25"/>
    <m/>
    <x v="63"/>
    <s v="Cumulative effects assessment for the QSR 2023"/>
    <s v="[2023]: Whilst there have been some adjustments to the timeline to accommodate engagement with expert groups this task progressed under green / amber status throughout. If CoG approve the outputs for publication Task S7.01.T1: Cumulative effects assessment for the QSR 2023 can be marked as complete in the sufficiency assessment, i.e., the objective has been fully implemented."/>
    <n v="2"/>
    <n v="1"/>
    <s v="2 - Task will have a significant impact on one or more operational objectives"/>
    <s v="Task completed"/>
    <x v="0"/>
    <s v="Task completed"/>
    <m/>
    <s v="One bow tie analysis schema for each QSR 2023 thematic assessment; one completed DAPSIR template for each QSR 2023 thematic assessment; conclusions on collective pressures from human activities on quality status for each thematic assessment in the QSR 2023."/>
    <x v="8"/>
    <s v="Adrian Judd (UK)"/>
    <n v="2020"/>
    <n v="2023"/>
  </r>
  <r>
    <s v="Productive &amp; sustainably used seas"/>
    <x v="6"/>
    <x v="25"/>
    <m/>
    <x v="64"/>
    <s v="Cumulative effect method development (CEMD)"/>
    <s v="[2023]: No ICG-EcoC led work has been progressed on this recently.  Whilst focus has been on T1, post-QSR attention will be placed on T2.  S7.01.T2: Cumulative effect method development (CEMD) can be marked as amber and collaboration options identified for the progression of the task."/>
    <n v="2"/>
    <n v="4"/>
    <s v="2 - Task will have a significant impact on one or more operational objectives"/>
    <s v="Task not on track - no major issues"/>
    <x v="2"/>
    <s v="Medium risk to achievement of strategic objective"/>
    <m/>
    <s v="&quot;Agreed OSPAR focus for cumulative effects assessment, EIA, SEA, MSP, MSFD, Habitats Directive etc. Agreed methodology(s) for assessing and visualizing cumulative effects (for the agreed application(s)); guidance on the agreed cumulative effects assessment methodology(s); guidance on how to assess and communicate uncertainty&quot;"/>
    <x v="8"/>
    <s v="Rob Gerits (NL)"/>
    <s v="2023/24"/>
    <s v="2028?"/>
  </r>
  <r>
    <s v="Productive &amp; sustainably used seas"/>
    <x v="6"/>
    <x v="26"/>
    <m/>
    <x v="65"/>
    <m/>
    <m/>
    <e v="#N/A"/>
    <e v="#N/A"/>
    <m/>
    <m/>
    <x v="1"/>
    <e v="#N/A"/>
    <m/>
    <m/>
    <x v="6"/>
    <m/>
    <m/>
    <m/>
  </r>
  <r>
    <s v="Productive &amp; sustainably used seas"/>
    <x v="6"/>
    <x v="27"/>
    <m/>
    <x v="66"/>
    <s v="Development of natural capital accounting framework"/>
    <s v="2023:   Report on the potential policy use of natural capital accounting finished. Report on second version of natural capital accounts for the Northeast Atlantic almost finished. After that, no progress expected due to capacity problems"/>
    <n v="3"/>
    <n v="6"/>
    <s v="3 - Task will have a significant impact on one or more strategic objectives and/or fully implement one or more operational objectives"/>
    <s v="Task not on track, issues require attention of HOD"/>
    <x v="3"/>
    <s v="High risk to achievement of strategic objective"/>
    <m/>
    <s v="First overview of what a nautral accounting framework could look like for OSPAR"/>
    <x v="8"/>
    <s v="Rob van de Veeren (NL), Jess Bridgland (UK) "/>
    <n v="2021"/>
    <s v="Autumn 2021: first outline/example report; Autumn 2022: second draft; summer 2023: approval (as &quot;other agreement&quot;)"/>
  </r>
  <r>
    <s v="Productive &amp; sustainably used seas"/>
    <x v="6"/>
    <x v="28"/>
    <m/>
    <x v="67"/>
    <s v="Dredged Material Management Guidelines "/>
    <s v="The Expert Assessment Panel has assessed, reviewed and is still in the process of revising the OSPAR criteria, guidelines and procedures relating to the dumping of wastes or other matter and to the placement of matter. To be considered at EIHA HODs in autumn 23 [2023]"/>
    <n v="3"/>
    <n v="2"/>
    <s v="3 - Task will have a significant impact on one or more strategic objectives and/or fully implement one or more operational objectives"/>
    <s v="Task on track"/>
    <x v="0"/>
    <s v="Low risk to achievement of strategic objective"/>
    <m/>
    <s v="If EIHA consider it necessary publication of an updated Agreement 2014-06 "/>
    <x v="5"/>
    <s v="Convenor of Expert Assessment Panel"/>
    <n v="2022"/>
    <s v="Review Agreement 2014-06 and Agreement 2015-06 commencing April 2022. _x000a_Identify whether or not any sections require updating, to be completed Autumn 2022. _x000a_EAP to notify EIHA 2022(2) or EIHA HoD what changes are required. _x000a_If need for an update agreed by EIHA, revised guidelines to be submitted to EIHA 2023 for approval. "/>
  </r>
  <r>
    <s v="Productive &amp; sustainably used seas"/>
    <x v="6"/>
    <x v="29"/>
    <s v="S2.O3"/>
    <x v="68"/>
    <s v="Ship Scrubber discharge management"/>
    <s v="Report on scrubber discharges released as OSPAR publication and shared with IMO; options paper submitted to EIHA 2023 [2023]"/>
    <n v="2"/>
    <n v="3"/>
    <s v="2 - Task will have a significant impact on one or more operational objectives"/>
    <s v="Task not on track - no major issues"/>
    <x v="0"/>
    <s v="Medium risk to achievement of strategic objective"/>
    <m/>
    <s v="OSPAR measure"/>
    <x v="5"/>
    <s v="Jonas Palsson (SE), Benedicte Jenot (Fr), nn (UK)"/>
    <n v="2021"/>
    <s v="2022 - background doc; 2023 OSPAR measure"/>
  </r>
  <r>
    <s v="Productive &amp; sustainably used seas"/>
    <x v="6"/>
    <x v="29"/>
    <s v="S9.O1"/>
    <x v="69"/>
    <s v="Review of background evidence describing the: technical specifications; laying and maintenance operations; and environmental impacts of subsea cables."/>
    <s v="Contracting Parties to review the updated background document intersessionally, and for it to be submitted for approval by EIHA HoDs at their Autumn 2023 meeting. [2023]"/>
    <n v="1"/>
    <n v="2"/>
    <s v="1 - Task will support the delivery of one or more strategic objectives and/or operational objectives"/>
    <s v="Task on track"/>
    <x v="0"/>
    <s v="Low risk to achievement of strategic objective"/>
    <m/>
    <s v="Updated OSPAR background documents on the environmental impacts of subsea cables"/>
    <x v="5"/>
    <s v="Adrian Judd (UK), John Wrottesley (ESCA)"/>
    <n v="2021"/>
    <n v="2023"/>
  </r>
  <r>
    <s v="Productive &amp; sustainably used seas"/>
    <x v="6"/>
    <x v="29"/>
    <m/>
    <x v="70"/>
    <s v="Task group on deep sea mining, particularly to produce scoping documents."/>
    <s v="JL advice received; work to analyse the MOU with ISA commenced; aiming to submit paper 2 to EIHA HOD in autumn _x000a_Need co-convenor and task group volunteers to assist paper 2 redraft. [2023]"/>
    <n v="1"/>
    <n v="3"/>
    <s v="1 - Task will support the delivery of one or more strategic objectives and/or operational objectives"/>
    <s v="Task on track"/>
    <x v="2"/>
    <s v="Medium risk to achievement of strategic objective"/>
    <m/>
    <s v="Paper 2: OSPAR measures applicable/relevant to DSM. This paper will provide an overview of which OSPAR measures are applicable/relevant to DSM.In preparation, submission to EIHA March 2022. How we can work more effectively with ISA through current MoU."/>
    <x v="5"/>
    <s v="Amber Cobley (UK)"/>
    <n v="2020"/>
    <s v="Q2 2022 onwards – review MOU ,  report  to EIHA; _x000a__x000a_Q2/3 2022 – DSM task group restart drafting of paper 2 once J/L advice has been received;_x000a__x000a_EIHA 2023 – Submission of paper 2 to EIHA_x0009_ _x000a__x000a_ EIHA 2023 – EIHA consider whether to request production of paper 3 "/>
  </r>
  <r>
    <s v="Productive &amp; sustainably used seas"/>
    <x v="6"/>
    <x v="29"/>
    <m/>
    <x v="71"/>
    <s v="Review the risks from new, emerging and increasing pressures on the marine environment "/>
    <s v="Proposed approach submitted to EIHA 2023 [2023]"/>
    <m/>
    <m/>
    <s v="2 - Task will have a significant impact on one or more operational objectives"/>
    <s v="Task on track"/>
    <x v="0"/>
    <s v="Low risk to achievement of strategic objective"/>
    <m/>
    <s v="Prioritised list of pressures for which further actions and measures should be developed "/>
    <x v="5"/>
    <s v="EIHA CHair and HODs"/>
    <n v="2022"/>
    <s v="EIHA 2023: agree approach for prioritising new, emerging and increasing pressure and undertaking gap analysis;_x000a_EIHA 2024: agree prioritised list of pressure where further action or measures are required"/>
  </r>
  <r>
    <s v="Productive &amp; sustainably used seas"/>
    <x v="6"/>
    <x v="30"/>
    <m/>
    <x v="72"/>
    <s v="OSPAR related tasks to the CIBBRiNA project: Coordinated Development and Implementation of Best Practice in Bycatch Reduction in the North Atlantic Region"/>
    <s v="2023 - EU LIFE project 14 March 2023 accepted and in preparation of Grant Agreement. Start date expected after summer 2023. Needs discussion in ICG-COBAM and/or POSH to determine OSPAR specific tasks and overlap"/>
    <n v="4"/>
    <n v="1"/>
    <s v="4 - Task will have a critical impact on one or more strategic objectives and fully implement one or more operational objectives"/>
    <s v="Start date not reached yet"/>
    <x v="0"/>
    <s v="Medium risk to achievement of strategic objective"/>
    <m/>
    <s v="Deliverables listed for WP2, 4 and 8: _x000a_WP.2: _x000a_- Working guidelines and protocols for data acquisition and integration _x000a_- Legacy standards and associated FAIR (Guiding Principles for scientific data management and stewardship) protocols to be enacted post-project _x000a_- Data collation and developed relational database _x000a_- Taxon-specific development of Bycatch Risk Assessment (ByRA)-like approaches to define management strategy evaluation _x000a_- Management strategy evaluation bycatch risks for selected data poor fisheries _x000a_- Estimate accuracy and precision of bycatch rate estimates for known simulated bycatch rates _x000a_- Monitoring and mitigation advice for simulated scenarios _x000a_WP.4: _x000a_- Proposal for a funding mechanism to establish sustainable funding mechanism monitoring of population status of ETP species _x000a_- Proposal to for a funding mechanism for monitoring efficacy of by-catch mitigation measures of ETP species _x000a_WP.8: _x000a_- Standards for ETP species data collection and reporting  _x000a_- R-package available fishing days for different métiers _x000a_- Species-specific total bycatch and bycatch rates _x000a_- Dedicated workshops (3) to enhance bycatch estimations procedures _x000a_- Bycatch database available online "/>
    <x v="7"/>
    <s v="Nehterlands (Anne-Marie Svoboda)"/>
    <d v="2022-10-01T00:00:00"/>
    <s v="tbc"/>
  </r>
  <r>
    <s v="Productive &amp; sustainably used seas"/>
    <x v="7"/>
    <x v="31"/>
    <m/>
    <x v="73"/>
    <s v="Inventory of measures to mitigate anthropogenic under water noise."/>
    <s v="On the way; position of inventory will be considered in context of the noise RAP [2023]"/>
    <n v="2"/>
    <n v="2"/>
    <s v="2 - Task will have a significant impact on one or more operational objectives"/>
    <s v="Task on track"/>
    <x v="0"/>
    <s v="Low risk to achievement of strategic objective"/>
    <m/>
    <s v="Inventory of mitigation measures presented in stand-alone chapters each covering one certain human activity"/>
    <x v="5"/>
    <s v="Alexander Liebschner (DE)"/>
    <n v="2020"/>
    <n v="2024"/>
  </r>
  <r>
    <s v="Productive &amp; sustainably used seas"/>
    <x v="7"/>
    <x v="31"/>
    <m/>
    <x v="74"/>
    <s v="Regional action plan for underwater noise setting out a series of national and collective actions."/>
    <s v="Project team established and initial workshop held (December 2022).   Work started on outline and themes.  [2023]"/>
    <m/>
    <m/>
    <s v="4 - Task will have a critical impact on one or more strategic objectives and fully implement one or more operational objectives"/>
    <s v="Task on track"/>
    <x v="0"/>
    <s v="Low risk to achievement of strategic objective"/>
    <m/>
    <s v="List of national actions with target years for implementation List of collective actions with target years for implementation Prioritisation for implementation and implementation plan including target years and milestones"/>
    <x v="5"/>
    <s v="Alexander Liebschner (DE), Nathan Merchant (UK)"/>
    <n v="2022"/>
    <s v="2022 set up project team and scope possible themes and action areas 2023 identify concrete actions under these themes and mechanisms for their implementation (including formal OSPAR Measures) 2024 agree on prioritisation of measures and implementation plan 2025 publish RAP and implementation plan"/>
  </r>
  <r>
    <s v="Productive &amp; sustainably used seas"/>
    <x v="7"/>
    <x v="32"/>
    <m/>
    <x v="75"/>
    <s v="Operational monitoring programme for continuous sound."/>
    <s v="Monitoring programme adopted for North Sea (Agreement 2022-06). Delays in agreeing programmes for other regions.  Subgroup in place to oversee monitoring. [2023]"/>
    <n v="3"/>
    <n v="4"/>
    <s v="3 - Task will have a significant impact on one or more strategic objectives and/or fully implement one or more operational objectives"/>
    <s v="Task not on track - no major issues"/>
    <x v="2"/>
    <s v="High risk to achievement of strategic objective"/>
    <m/>
    <s v="Soundscape maps for continuous noise of OSPAR regions. The maps will be quality controlled."/>
    <x v="5"/>
    <s v="Niels Kinneging (Nl)"/>
    <n v="2021"/>
    <s v="Programme for N Sea 2021; programme for Regions 111-V 2022; programme for Region 1 2023"/>
  </r>
  <r>
    <s v="Productive &amp; sustainably used seas"/>
    <x v="8"/>
    <x v="33"/>
    <m/>
    <x v="76"/>
    <m/>
    <m/>
    <e v="#N/A"/>
    <e v="#N/A"/>
    <m/>
    <m/>
    <x v="1"/>
    <e v="#N/A"/>
    <m/>
    <m/>
    <x v="6"/>
    <m/>
    <m/>
    <m/>
  </r>
  <r>
    <s v="Productive &amp; sustainably used seas"/>
    <x v="8"/>
    <x v="34"/>
    <m/>
    <x v="77"/>
    <s v="Decommissioning – review of derogation categories"/>
    <n v="2023"/>
    <n v="2"/>
    <n v="4"/>
    <s v="2 - Task will have a significant impact on one or more operational objectives"/>
    <s v="Task not on track, issues require attention of HOD"/>
    <x v="0"/>
    <s v="Medium risk to achievement of strategic objective"/>
    <m/>
    <s v="Review report considering the requirements in §7 of the Decision  "/>
    <x v="1"/>
    <s v="Hans-Peter Damian (Germany) (hans-peter.damian@uba.de) and Ruth Ledingham (UK) (ruth.ledingham@beis.gov.uk)"/>
    <n v="2022"/>
    <s v="1. 2022 – Input from Contracting Parties in relation to decommissioning operations undertaken during the period 2018 – 2022_x000a_2. 2022 – Information from Contracting Parties on technological advancement and current research relevant to decommissioning_x000a_3. 2023 – Review report considering the requirements in §7 of the Decision  "/>
  </r>
  <r>
    <s v="Productive &amp; sustainably used seas"/>
    <x v="8"/>
    <x v="35"/>
    <m/>
    <x v="78"/>
    <s v="Approach to promote and advancement of decommissioning technologies"/>
    <n v="2023"/>
    <n v="2"/>
    <n v="4"/>
    <s v="2 - Task will have a significant impact on one or more operational objectives"/>
    <s v="Task not on track, issues require attention of HOD"/>
    <x v="0"/>
    <s v="Medium risk to achievement of strategic objective"/>
    <m/>
    <s v="Roadmap on an approach and action plan to promote and advance the development of decommissioning technologies"/>
    <x v="1"/>
    <s v="Hans-Peter Damian (Germany)"/>
    <n v="2022"/>
    <s v="1. 2022 – Start date. Develop proposals for an approach and action plan to promote the advancement of decommissioning technologies_x000a_2. 2023 – Agree on an approach and an action plan to promote and advance the development of decommissioning technologies "/>
  </r>
  <r>
    <s v="Seas resilient to climate change &amp; OA"/>
    <x v="9"/>
    <x v="36"/>
    <m/>
    <x v="79"/>
    <s v="Develop Ocean Acidification monitoring for physico-chemical parameters within the CEMP in support of OSPAR assessment requirements"/>
    <s v="[2023]: The inventory of existing monitoring is complete and under continuous update. Quality control processes are underway with QUASIMEME proficiency testing in place. Discussions with ICES on data reporting are underway. Gaps in network to be identified in coming year. Resources may be required if gaps in monitoring network are identified."/>
    <n v="3"/>
    <n v="3"/>
    <s v="3 - Task will have a significant impact on one or more strategic objectives and/or fully implement one or more operational objectives"/>
    <s v="Task on track"/>
    <x v="2"/>
    <s v="Medium risk to achievement of strategic objective"/>
    <m/>
    <s v="Agreed monitoring tools, updated guidelines and reporting mechanism"/>
    <x v="8"/>
    <s v="ICG-OA Convenors Evin McGovern (IE), Jos Schilder N(L)"/>
    <n v="2021"/>
    <s v="&quot;2021: QUASIMEME Intercalibration. 2023: OA Assessment QSR and recommendations. 2025: Monitoring plan and updated guidelines, including agreed reporting.&quot;"/>
  </r>
  <r>
    <s v="Seas resilient to climate change &amp; OA"/>
    <x v="9"/>
    <x v="37"/>
    <m/>
    <x v="80"/>
    <m/>
    <m/>
    <e v="#N/A"/>
    <e v="#N/A"/>
    <m/>
    <m/>
    <x v="1"/>
    <e v="#N/A"/>
    <m/>
    <m/>
    <x v="6"/>
    <m/>
    <m/>
    <m/>
  </r>
  <r>
    <s v="Seas resilient to climate change &amp; OA"/>
    <x v="9"/>
    <x v="38"/>
    <m/>
    <x v="81"/>
    <m/>
    <m/>
    <m/>
    <m/>
    <m/>
    <m/>
    <x v="1"/>
    <e v="#N/A"/>
    <m/>
    <m/>
    <x v="6"/>
    <m/>
    <m/>
    <m/>
  </r>
  <r>
    <s v="Seas resilient to climate change &amp; OA"/>
    <x v="10"/>
    <x v="39"/>
    <m/>
    <x v="82"/>
    <m/>
    <m/>
    <e v="#N/A"/>
    <e v="#N/A"/>
    <m/>
    <m/>
    <x v="1"/>
    <e v="#N/A"/>
    <m/>
    <m/>
    <x v="6"/>
    <m/>
    <m/>
    <m/>
  </r>
  <r>
    <s v="Seas resilient to climate change &amp; OA"/>
    <x v="10"/>
    <x v="40"/>
    <m/>
    <x v="83"/>
    <m/>
    <m/>
    <e v="#N/A"/>
    <e v="#N/A"/>
    <m/>
    <m/>
    <x v="1"/>
    <e v="#N/A"/>
    <m/>
    <m/>
    <x v="6"/>
    <m/>
    <m/>
    <m/>
  </r>
  <r>
    <s v="Seas resilient to climate change &amp; OA"/>
    <x v="10"/>
    <x v="41"/>
    <s v="S12.O3"/>
    <x v="84"/>
    <s v="Revisions to the OSPAR list of threatened and declining species and habitats and status assessments to take account of any relevant impacts of climate change and ocean acidification"/>
    <s v="Included 2022. "/>
    <n v="4"/>
    <n v="1"/>
    <s v="4 - Task will have a critical impact on one or more strategic objectives and fully implement one or more operational objectives"/>
    <s v="Task completed"/>
    <x v="0"/>
    <s v="Task completed"/>
    <m/>
    <m/>
    <x v="7"/>
    <s v="Norway"/>
    <n v="2022"/>
    <s v="N/A. "/>
  </r>
  <r>
    <s v="Seas resilient to climate change &amp; OA"/>
    <x v="10"/>
    <x v="42"/>
    <m/>
    <x v="85"/>
    <m/>
    <m/>
    <e v="#N/A"/>
    <e v="#N/A"/>
    <m/>
    <m/>
    <x v="1"/>
    <e v="#N/A"/>
    <m/>
    <m/>
    <x v="6"/>
    <m/>
    <m/>
    <m/>
  </r>
  <r>
    <s v="Seas resilient to climate change &amp; OA"/>
    <x v="11"/>
    <x v="43"/>
    <m/>
    <x v="86"/>
    <m/>
    <m/>
    <e v="#N/A"/>
    <e v="#N/A"/>
    <m/>
    <m/>
    <x v="1"/>
    <e v="#N/A"/>
    <m/>
    <m/>
    <x v="6"/>
    <m/>
    <m/>
    <m/>
  </r>
  <r>
    <s v="Seas resilient to climate change &amp; OA"/>
    <x v="11"/>
    <x v="44"/>
    <m/>
    <x v="87"/>
    <m/>
    <m/>
    <e v="#N/A"/>
    <e v="#N/A"/>
    <m/>
    <m/>
    <x v="1"/>
    <e v="#N/A"/>
    <m/>
    <m/>
    <x v="6"/>
    <m/>
    <m/>
    <m/>
  </r>
  <r>
    <s v="Seas resilient to climate change &amp; OA"/>
    <x v="11"/>
    <x v="45"/>
    <m/>
    <x v="88"/>
    <s v="Monitoring of CO2 stored in geological formations"/>
    <n v="2023"/>
    <n v="2"/>
    <n v="3"/>
    <s v="2 - Task will have a significant impact on one or more operational objectives"/>
    <s v="Task not on track - no major issues"/>
    <x v="0"/>
    <s v="Medium risk to achievement of strategic objective"/>
    <m/>
    <s v="New datastream in ODIMS_x000a_Report on the effectiveness of monitoring techniques and recommendations for improvement_x000a_Report on the effectiveness of OSPAR measures 9including guidance) and recommendations for improvement"/>
    <x v="1"/>
    <s v="Patricia Zegers-de-Beyl (p.m.zegers-de-beyl@minez.nl) and Jip van Zoonen (jip.van.zoonen@rws.nl) from the Netherlands / Helge Dyrendal Rø (helge.dyrendal.ro@miljodir.no) from Norway"/>
    <n v="2022"/>
    <s v="Start date 2022_x000a_2023 - Annual reporting of monitoring that is undertaken in relation to the containment of carbon dioxide in geological formations._x000a_2025 - Evaluate the monitoring techniques, its effectiveness (including its accuracy) and determine if additional monitoring measures are needed. _x000a_2026 - Evaluate the effectiveness of OSPAR measures and guidelines.  "/>
  </r>
  <r>
    <s v="Seas resilient to climate change &amp; OA"/>
    <x v="11"/>
    <x v="46"/>
    <m/>
    <x v="89"/>
    <s v="Guidance on renewable energy development with minimised cumulative effects"/>
    <s v="ICG ORED ToR agreed at EIHA 2022 and 3 meetings held in 2022/23. Common CEA principles submitted to EIHA 2023. [2023]"/>
    <n v="3"/>
    <n v="3"/>
    <s v="3 - Task will have a significant impact on one or more strategic objectives and/or fully implement one or more operational objectives"/>
    <s v="Task on track"/>
    <x v="2"/>
    <s v="Medium risk to achievement of strategic objective"/>
    <m/>
    <s v="Set of guidances (possibly one report with regional annexes)"/>
    <x v="5"/>
    <s v="Rob Gerits (Nl)"/>
    <n v="2022"/>
    <s v="Common principles 2023; agreed regional guidance 2025"/>
  </r>
  <r>
    <s v="Cross-cutting"/>
    <x v="12"/>
    <x v="47"/>
    <m/>
    <x v="90"/>
    <s v="Supporting OSPAR’s Contracting Parties that are EU Member States in implementing the Commission Decision (EU) 2017/848 on GES and future implementation of the MSFD"/>
    <s v="[2023]: This task is on track. An updated version of this task will be submitted to CoG(2) 2023 for review and approval and will include an updated list of milestones. The resources are in place to deliver this task."/>
    <n v="3"/>
    <n v="2"/>
    <s v="3 - Task will have a significant impact on one or more strategic objectives and/or fully implement one or more operational objectives"/>
    <s v="Task on track"/>
    <x v="0"/>
    <s v="Low risk to achievement of strategic objective"/>
    <m/>
    <s v="Agreement on the following in accordance with the CIS timetable2_x000a_•_x0009_lists of elements_x000a_•_x0009_thresholds_x000a_•_x0009_methodological standards"/>
    <x v="8"/>
    <s v="Co-Convenors of ICG-MSFD, Laure Ducommun (FR)"/>
    <n v="2020"/>
    <s v="The detailed timescale for delivery is captured in the indicative timetable provided by OSPAR to the CIS programme of work in 2020. The following is a summary of deliverables against milestones, which is taken from the Annex of MD2020-2-2 and these are provided as examples._x000a_Start date: 2018 – i.e., from the last cycle of MSFD_x000a_•_x0009_By 2023: D5C1, D5C2 and D5C5 lists of elements, threshold values, methodological standards. D6C3 threshold values. D8C1 and D8C2 list of elements and threshold values. D10C3 list of elements and threshold values. [D1C1 Birds list of elements and threshold values]. D1C2 Birds list of elements and threshold values. D1C3 Birds, list of elements and threshold values. D1C1, D1C2, D1C3 Mammals, list of elements and threshold values. D1C1 and D1C3 Fish, list of elements. D1C2 Fish, list of elements and threshold values. [D1/D4C1, C2 list of elements and threshold values]_x000a_•_x0009_By 2024: [D8C3]. [D10C4 list of elements and threshold values]. [D11C1 and D11C2 threshold values]_x000a_•_x0009_After 2024: D2C2 list of elements. D1C4 Birds list of elements and threshold values. D1/D4C4 threshold values"/>
  </r>
  <r>
    <s v="Cross-cutting"/>
    <x v="12"/>
    <x v="48"/>
    <m/>
    <x v="91"/>
    <m/>
    <m/>
    <e v="#N/A"/>
    <e v="#N/A"/>
    <m/>
    <m/>
    <x v="1"/>
    <e v="#N/A"/>
    <m/>
    <m/>
    <x v="6"/>
    <m/>
    <m/>
    <m/>
  </r>
  <r>
    <m/>
    <x v="13"/>
    <x v="49"/>
    <m/>
    <x v="92"/>
    <m/>
    <m/>
    <e v="#N/A"/>
    <m/>
    <m/>
    <m/>
    <x v="1"/>
    <e v="#N/A"/>
    <m/>
    <m/>
    <x v="6"/>
    <m/>
    <m/>
    <m/>
  </r>
  <r>
    <m/>
    <x v="13"/>
    <x v="49"/>
    <m/>
    <x v="92"/>
    <m/>
    <m/>
    <e v="#N/A"/>
    <m/>
    <m/>
    <m/>
    <x v="1"/>
    <e v="#N/A"/>
    <m/>
    <m/>
    <x v="6"/>
    <m/>
    <m/>
    <m/>
  </r>
  <r>
    <m/>
    <x v="13"/>
    <x v="49"/>
    <m/>
    <x v="92"/>
    <m/>
    <m/>
    <e v="#N/A"/>
    <m/>
    <m/>
    <m/>
    <x v="1"/>
    <e v="#N/A"/>
    <m/>
    <m/>
    <x v="6"/>
    <m/>
    <m/>
    <m/>
  </r>
  <r>
    <m/>
    <x v="13"/>
    <x v="49"/>
    <m/>
    <x v="92"/>
    <m/>
    <m/>
    <e v="#N/A"/>
    <m/>
    <m/>
    <m/>
    <x v="1"/>
    <e v="#N/A"/>
    <m/>
    <m/>
    <x v="6"/>
    <m/>
    <m/>
    <m/>
  </r>
  <r>
    <m/>
    <x v="13"/>
    <x v="49"/>
    <m/>
    <x v="92"/>
    <m/>
    <m/>
    <e v="#N/A"/>
    <m/>
    <m/>
    <m/>
    <x v="1"/>
    <e v="#N/A"/>
    <m/>
    <m/>
    <x v="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A53A7F-BFDF-459D-AC36-E75A802ED853}" name="PivotTable2"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2">
  <location ref="A3:G11" firstHeaderRow="1" firstDataRow="2" firstDataCol="1"/>
  <pivotFields count="19">
    <pivotField showAll="0"/>
    <pivotField axis="axisRow" showAll="0">
      <items count="16">
        <item sd="0" x="0"/>
        <item sd="0" x="9"/>
        <item sd="0" x="10"/>
        <item sd="0" x="11"/>
        <item sd="0" x="1"/>
        <item sd="0" x="2"/>
        <item sd="0" x="3"/>
        <item sd="0" x="4"/>
        <item sd="0" x="5"/>
        <item sd="0" x="6"/>
        <item sd="0" x="7"/>
        <item sd="0" x="8"/>
        <item sd="0" m="1" x="14"/>
        <item sd="0" x="13"/>
        <item sd="0" x="12"/>
        <item t="default" sd="0"/>
      </items>
    </pivotField>
    <pivotField axis="axisRow" showAll="0">
      <items count="70">
        <item sd="0" x="0"/>
        <item sd="0" m="1" x="61"/>
        <item sd="0" m="1" x="55"/>
        <item sd="0" m="1" x="51"/>
        <item sd="0" m="1" x="68"/>
        <item sd="0" m="1" x="65"/>
        <item sd="0" x="36"/>
        <item sd="0" x="37"/>
        <item sd="0" x="38"/>
        <item sd="0" m="1" x="58"/>
        <item sd="0" x="39"/>
        <item sd="0" x="40"/>
        <item sd="0" x="41"/>
        <item sd="0" x="43"/>
        <item sd="0" x="44"/>
        <item sd="0" x="45"/>
        <item sd="0" x="46"/>
        <item sd="0" x="1"/>
        <item sd="0" x="2"/>
        <item sd="0" x="3"/>
        <item sd="0" x="4"/>
        <item sd="0" x="5"/>
        <item sd="0" x="6"/>
        <item sd="0" x="7"/>
        <item sd="0" x="8"/>
        <item sd="0" m="1" x="56"/>
        <item sd="0" m="1" x="52"/>
        <item sd="0" x="9"/>
        <item sd="0" x="10"/>
        <item sd="0" x="11"/>
        <item sd="0" x="12"/>
        <item sd="0" x="13"/>
        <item sd="0" x="14"/>
        <item sd="0" x="17"/>
        <item sd="0" x="18"/>
        <item sd="0" x="19"/>
        <item sd="0" x="20"/>
        <item sd="0" x="21"/>
        <item sd="0" x="23"/>
        <item sd="0" x="24"/>
        <item sd="0" m="1" x="64"/>
        <item sd="0" m="1" x="59"/>
        <item sd="0" m="1" x="53"/>
        <item sd="0" x="25"/>
        <item sd="0" x="26"/>
        <item sd="0" x="27"/>
        <item sd="0" x="29"/>
        <item sd="0" x="30"/>
        <item sd="0" x="31"/>
        <item sd="0" x="32"/>
        <item sd="0" m="1" x="62"/>
        <item sd="0" x="33"/>
        <item sd="0" x="34"/>
        <item sd="0" m="1" x="67"/>
        <item sd="0" m="1" x="63"/>
        <item sd="0" x="49"/>
        <item sd="0" x="47"/>
        <item sd="0" x="48"/>
        <item m="1" x="60"/>
        <item x="22"/>
        <item m="1" x="54"/>
        <item m="1" x="50"/>
        <item m="1" x="66"/>
        <item m="1" x="57"/>
        <item x="35"/>
        <item x="15"/>
        <item x="16"/>
        <item x="28"/>
        <item x="42"/>
        <item t="default" sd="0"/>
      </items>
    </pivotField>
    <pivotField showAll="0"/>
    <pivotField axis="axisRow" showAll="0">
      <items count="128">
        <item x="0"/>
        <item m="1" x="110"/>
        <item m="1" x="102"/>
        <item m="1" x="99"/>
        <item m="1" x="93"/>
        <item m="1" x="122"/>
        <item x="79"/>
        <item x="80"/>
        <item x="81"/>
        <item m="1" x="100"/>
        <item x="82"/>
        <item x="83"/>
        <item x="84"/>
        <item x="86"/>
        <item x="87"/>
        <item x="88"/>
        <item x="89"/>
        <item x="4"/>
        <item x="5"/>
        <item x="6"/>
        <item x="16"/>
        <item x="17"/>
        <item m="1" x="111"/>
        <item m="1" x="104"/>
        <item x="26"/>
        <item x="27"/>
        <item x="28"/>
        <item x="38"/>
        <item x="40"/>
        <item x="43"/>
        <item x="44"/>
        <item x="45"/>
        <item x="46"/>
        <item x="47"/>
        <item x="52"/>
        <item x="54"/>
        <item x="55"/>
        <item x="56"/>
        <item x="57"/>
        <item m="1" x="95"/>
        <item x="62"/>
        <item m="1" x="103"/>
        <item x="63"/>
        <item x="64"/>
        <item x="65"/>
        <item m="1" x="107"/>
        <item x="68"/>
        <item x="69"/>
        <item x="70"/>
        <item x="72"/>
        <item x="73"/>
        <item x="75"/>
        <item m="1" x="113"/>
        <item x="76"/>
        <item x="77"/>
        <item x="90"/>
        <item x="91"/>
        <item x="92"/>
        <item x="1"/>
        <item m="1" x="94"/>
        <item m="1" x="116"/>
        <item x="18"/>
        <item x="19"/>
        <item x="20"/>
        <item x="7"/>
        <item x="8"/>
        <item x="9"/>
        <item m="1" x="109"/>
        <item x="59"/>
        <item x="21"/>
        <item x="23"/>
        <item x="10"/>
        <item x="11"/>
        <item x="12"/>
        <item x="13"/>
        <item x="14"/>
        <item x="22"/>
        <item x="24"/>
        <item x="25"/>
        <item m="1" x="123"/>
        <item m="1" x="117"/>
        <item m="1" x="108"/>
        <item m="1" x="101"/>
        <item m="1" x="96"/>
        <item m="1" x="124"/>
        <item m="1" x="118"/>
        <item m="1" x="106"/>
        <item m="1" x="97"/>
        <item m="1" x="125"/>
        <item m="1" x="119"/>
        <item m="1" x="112"/>
        <item m="1" x="126"/>
        <item m="1" x="120"/>
        <item m="1" x="114"/>
        <item m="1" x="105"/>
        <item x="53"/>
        <item x="58"/>
        <item x="60"/>
        <item x="61"/>
        <item m="1" x="121"/>
        <item m="1" x="115"/>
        <item m="1" x="98"/>
        <item x="78"/>
        <item x="29"/>
        <item x="30"/>
        <item x="31"/>
        <item x="32"/>
        <item x="33"/>
        <item x="34"/>
        <item x="35"/>
        <item x="36"/>
        <item x="37"/>
        <item x="39"/>
        <item x="41"/>
        <item x="42"/>
        <item x="48"/>
        <item x="49"/>
        <item x="50"/>
        <item x="51"/>
        <item x="67"/>
        <item x="71"/>
        <item x="74"/>
        <item x="85"/>
        <item x="66"/>
        <item x="2"/>
        <item x="3"/>
        <item x="15"/>
        <item t="default"/>
      </items>
    </pivotField>
    <pivotField showAll="0"/>
    <pivotField showAll="0"/>
    <pivotField showAll="0"/>
    <pivotField showAll="0"/>
    <pivotField showAll="0"/>
    <pivotField axis="axisCol" dataField="1" showAll="0">
      <items count="8">
        <item x="5"/>
        <item x="1"/>
        <item x="2"/>
        <item h="1" x="3"/>
        <item x="0"/>
        <item h="1" m="1" x="6"/>
        <item x="4"/>
        <item t="default"/>
      </items>
    </pivotField>
    <pivotField showAll="0"/>
    <pivotField showAll="0"/>
    <pivotField showAll="0"/>
    <pivotField showAll="0"/>
    <pivotField axis="axisRow" showAll="0" sortType="ascending">
      <items count="12">
        <item sd="0" x="7"/>
        <item sd="0" x="8"/>
        <item sd="0" x="5"/>
        <item sd="0" m="1" x="10"/>
        <item sd="0" x="0"/>
        <item h="1" x="2"/>
        <item h="1" m="1" x="9"/>
        <item h="1" x="3"/>
        <item sd="0" x="1"/>
        <item sd="0" x="4"/>
        <item h="1" sd="0" x="6"/>
        <item t="default" sd="0"/>
      </items>
    </pivotField>
    <pivotField showAll="0"/>
    <pivotField showAll="0"/>
    <pivotField showAll="0"/>
  </pivotFields>
  <rowFields count="4">
    <field x="15"/>
    <field x="1"/>
    <field x="2"/>
    <field x="4"/>
  </rowFields>
  <rowItems count="7">
    <i>
      <x/>
    </i>
    <i>
      <x v="1"/>
    </i>
    <i>
      <x v="2"/>
    </i>
    <i>
      <x v="4"/>
    </i>
    <i>
      <x v="8"/>
    </i>
    <i>
      <x v="9"/>
    </i>
    <i t="grand">
      <x/>
    </i>
  </rowItems>
  <colFields count="1">
    <field x="10"/>
  </colFields>
  <colItems count="6">
    <i>
      <x/>
    </i>
    <i>
      <x v="1"/>
    </i>
    <i>
      <x v="2"/>
    </i>
    <i>
      <x v="4"/>
    </i>
    <i>
      <x v="6"/>
    </i>
    <i t="grand">
      <x/>
    </i>
  </colItems>
  <dataFields count="1">
    <dataField name="Count of Progress RAG rating" fld="10" subtotal="count" baseField="0" baseItem="0"/>
  </dataFields>
  <chartFormats count="15">
    <chartFormat chart="5" format="10" series="1">
      <pivotArea type="data" outline="0" fieldPosition="0">
        <references count="2">
          <reference field="4294967294" count="1" selected="0">
            <x v="0"/>
          </reference>
          <reference field="10" count="1" selected="0">
            <x v="0"/>
          </reference>
        </references>
      </pivotArea>
    </chartFormat>
    <chartFormat chart="5" format="11" series="1">
      <pivotArea type="data" outline="0" fieldPosition="0">
        <references count="2">
          <reference field="4294967294" count="1" selected="0">
            <x v="0"/>
          </reference>
          <reference field="10" count="1" selected="0">
            <x v="1"/>
          </reference>
        </references>
      </pivotArea>
    </chartFormat>
    <chartFormat chart="5" format="12" series="1">
      <pivotArea type="data" outline="0" fieldPosition="0">
        <references count="2">
          <reference field="4294967294" count="1" selected="0">
            <x v="0"/>
          </reference>
          <reference field="10" count="1" selected="0">
            <x v="2"/>
          </reference>
        </references>
      </pivotArea>
    </chartFormat>
    <chartFormat chart="5" format="13" series="1">
      <pivotArea type="data" outline="0" fieldPosition="0">
        <references count="2">
          <reference field="4294967294" count="1" selected="0">
            <x v="0"/>
          </reference>
          <reference field="10" count="1" selected="0">
            <x v="4"/>
          </reference>
        </references>
      </pivotArea>
    </chartFormat>
    <chartFormat chart="5" format="14" series="1">
      <pivotArea type="data" outline="0" fieldPosition="0">
        <references count="2">
          <reference field="4294967294" count="1" selected="0">
            <x v="0"/>
          </reference>
          <reference field="10" count="1" selected="0">
            <x v="6"/>
          </reference>
        </references>
      </pivotArea>
    </chartFormat>
    <chartFormat chart="6" format="15" series="1">
      <pivotArea type="data" outline="0" fieldPosition="0">
        <references count="2">
          <reference field="4294967294" count="1" selected="0">
            <x v="0"/>
          </reference>
          <reference field="10" count="1" selected="0">
            <x v="0"/>
          </reference>
        </references>
      </pivotArea>
    </chartFormat>
    <chartFormat chart="6" format="16" series="1">
      <pivotArea type="data" outline="0" fieldPosition="0">
        <references count="2">
          <reference field="4294967294" count="1" selected="0">
            <x v="0"/>
          </reference>
          <reference field="10" count="1" selected="0">
            <x v="1"/>
          </reference>
        </references>
      </pivotArea>
    </chartFormat>
    <chartFormat chart="6" format="17" series="1">
      <pivotArea type="data" outline="0" fieldPosition="0">
        <references count="2">
          <reference field="4294967294" count="1" selected="0">
            <x v="0"/>
          </reference>
          <reference field="10" count="1" selected="0">
            <x v="2"/>
          </reference>
        </references>
      </pivotArea>
    </chartFormat>
    <chartFormat chart="6" format="18" series="1">
      <pivotArea type="data" outline="0" fieldPosition="0">
        <references count="2">
          <reference field="4294967294" count="1" selected="0">
            <x v="0"/>
          </reference>
          <reference field="10" count="1" selected="0">
            <x v="4"/>
          </reference>
        </references>
      </pivotArea>
    </chartFormat>
    <chartFormat chart="6" format="19" series="1">
      <pivotArea type="data" outline="0" fieldPosition="0">
        <references count="2">
          <reference field="4294967294" count="1" selected="0">
            <x v="0"/>
          </reference>
          <reference field="10" count="1" selected="0">
            <x v="6"/>
          </reference>
        </references>
      </pivotArea>
    </chartFormat>
    <chartFormat chart="2" format="10" series="1">
      <pivotArea type="data" outline="0" fieldPosition="0">
        <references count="2">
          <reference field="4294967294" count="1" selected="0">
            <x v="0"/>
          </reference>
          <reference field="10" count="1" selected="0">
            <x v="0"/>
          </reference>
        </references>
      </pivotArea>
    </chartFormat>
    <chartFormat chart="2" format="11" series="1">
      <pivotArea type="data" outline="0" fieldPosition="0">
        <references count="2">
          <reference field="4294967294" count="1" selected="0">
            <x v="0"/>
          </reference>
          <reference field="10" count="1" selected="0">
            <x v="1"/>
          </reference>
        </references>
      </pivotArea>
    </chartFormat>
    <chartFormat chart="2" format="12" series="1">
      <pivotArea type="data" outline="0" fieldPosition="0">
        <references count="2">
          <reference field="4294967294" count="1" selected="0">
            <x v="0"/>
          </reference>
          <reference field="10" count="1" selected="0">
            <x v="2"/>
          </reference>
        </references>
      </pivotArea>
    </chartFormat>
    <chartFormat chart="2" format="13" series="1">
      <pivotArea type="data" outline="0" fieldPosition="0">
        <references count="2">
          <reference field="4294967294" count="1" selected="0">
            <x v="0"/>
          </reference>
          <reference field="10" count="1" selected="0">
            <x v="4"/>
          </reference>
        </references>
      </pivotArea>
    </chartFormat>
    <chartFormat chart="2" format="14" series="1">
      <pivotArea type="data" outline="0" fieldPosition="0">
        <references count="2">
          <reference field="4294967294" count="1" selected="0">
            <x v="0"/>
          </reference>
          <reference field="10"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DC050C8-0DEC-43ED-9213-F5433C4AAA73}" name="PivotTable4" cacheId="3"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3">
  <location ref="A3:E12" firstHeaderRow="1" firstDataRow="2" firstDataCol="1"/>
  <pivotFields count="19">
    <pivotField showAll="0"/>
    <pivotField axis="axisRow" showAll="0">
      <items count="15">
        <item sd="0" x="0"/>
        <item sd="0" x="9"/>
        <item sd="0" x="10"/>
        <item sd="0" x="11"/>
        <item sd="0" x="1"/>
        <item sd="0" x="2"/>
        <item sd="0" x="3"/>
        <item sd="0" x="4"/>
        <item sd="0" x="5"/>
        <item sd="0" x="6"/>
        <item sd="0" x="7"/>
        <item sd="0" x="8"/>
        <item h="1" sd="0" x="13"/>
        <item sd="0" x="12"/>
        <item t="default" sd="0"/>
      </items>
    </pivotField>
    <pivotField axis="axisRow" showAll="0">
      <items count="63">
        <item sd="0" x="0"/>
        <item sd="0" x="36"/>
        <item sd="0" x="37"/>
        <item sd="0" x="38"/>
        <item sd="0" m="1" x="56"/>
        <item sd="0" x="39"/>
        <item sd="0" x="40"/>
        <item sd="0" x="41"/>
        <item sd="0" x="43"/>
        <item sd="0" x="44"/>
        <item sd="0" x="45"/>
        <item sd="0" x="46"/>
        <item sd="0" x="1"/>
        <item sd="0" x="2"/>
        <item sd="0" x="3"/>
        <item sd="0" x="4"/>
        <item sd="0" x="5"/>
        <item sd="0" x="6"/>
        <item sd="0" x="7"/>
        <item sd="0" x="8"/>
        <item sd="0" m="1" x="54"/>
        <item sd="0" m="1" x="51"/>
        <item sd="0" x="9"/>
        <item sd="0" x="10"/>
        <item sd="0" x="11"/>
        <item sd="0" x="12"/>
        <item sd="0" x="13"/>
        <item sd="0" x="14"/>
        <item sd="0" x="17"/>
        <item sd="0" x="18"/>
        <item sd="0" x="20"/>
        <item sd="0" x="21"/>
        <item sd="0" x="23"/>
        <item sd="0" x="24"/>
        <item sd="0" m="1" x="60"/>
        <item sd="0" m="1" x="57"/>
        <item sd="0" m="1" x="52"/>
        <item sd="0" x="25"/>
        <item sd="0" x="26"/>
        <item sd="0" x="27"/>
        <item sd="0" x="29"/>
        <item sd="0" x="30"/>
        <item sd="0" x="31"/>
        <item sd="0" x="32"/>
        <item sd="0" m="1" x="59"/>
        <item sd="0" x="33"/>
        <item sd="0" x="34"/>
        <item sd="0" x="49"/>
        <item sd="0" x="47"/>
        <item sd="0" x="48"/>
        <item sd="0" m="1" x="58"/>
        <item sd="0" x="22"/>
        <item sd="0" m="1" x="53"/>
        <item sd="0" m="1" x="50"/>
        <item sd="0" m="1" x="61"/>
        <item sd="0" m="1" x="55"/>
        <item sd="0" x="35"/>
        <item sd="0" x="15"/>
        <item sd="0" x="16"/>
        <item sd="0" x="19"/>
        <item sd="0" x="28"/>
        <item sd="0" x="42"/>
        <item t="default" sd="0"/>
      </items>
    </pivotField>
    <pivotField showAll="0"/>
    <pivotField axis="axisRow" showAll="0">
      <items count="121">
        <item x="0"/>
        <item x="79"/>
        <item x="80"/>
        <item x="81"/>
        <item m="1" x="97"/>
        <item x="82"/>
        <item x="83"/>
        <item x="84"/>
        <item x="86"/>
        <item x="87"/>
        <item x="88"/>
        <item x="89"/>
        <item x="4"/>
        <item x="5"/>
        <item x="6"/>
        <item x="16"/>
        <item m="1" x="106"/>
        <item m="1" x="100"/>
        <item x="26"/>
        <item x="27"/>
        <item x="28"/>
        <item x="38"/>
        <item x="40"/>
        <item x="43"/>
        <item x="44"/>
        <item x="45"/>
        <item x="46"/>
        <item x="47"/>
        <item x="52"/>
        <item x="54"/>
        <item x="56"/>
        <item x="57"/>
        <item m="1" x="93"/>
        <item x="62"/>
        <item m="1" x="99"/>
        <item x="63"/>
        <item x="64"/>
        <item x="65"/>
        <item m="1" x="103"/>
        <item x="68"/>
        <item x="69"/>
        <item x="70"/>
        <item x="72"/>
        <item x="73"/>
        <item x="75"/>
        <item m="1" x="108"/>
        <item x="76"/>
        <item x="77"/>
        <item x="90"/>
        <item x="91"/>
        <item x="92"/>
        <item x="1"/>
        <item x="18"/>
        <item x="19"/>
        <item x="20"/>
        <item x="7"/>
        <item x="8"/>
        <item x="9"/>
        <item m="1" x="105"/>
        <item x="59"/>
        <item x="21"/>
        <item x="23"/>
        <item x="10"/>
        <item x="11"/>
        <item x="12"/>
        <item x="13"/>
        <item x="14"/>
        <item x="17"/>
        <item x="22"/>
        <item x="24"/>
        <item x="25"/>
        <item m="1" x="116"/>
        <item m="1" x="111"/>
        <item m="1" x="104"/>
        <item m="1" x="98"/>
        <item m="1" x="94"/>
        <item m="1" x="117"/>
        <item m="1" x="112"/>
        <item m="1" x="102"/>
        <item m="1" x="95"/>
        <item m="1" x="118"/>
        <item m="1" x="113"/>
        <item m="1" x="107"/>
        <item m="1" x="119"/>
        <item m="1" x="114"/>
        <item m="1" x="109"/>
        <item m="1" x="101"/>
        <item x="53"/>
        <item x="58"/>
        <item x="60"/>
        <item x="61"/>
        <item m="1" x="115"/>
        <item m="1" x="110"/>
        <item m="1" x="96"/>
        <item x="78"/>
        <item x="29"/>
        <item x="30"/>
        <item x="31"/>
        <item x="32"/>
        <item x="33"/>
        <item x="34"/>
        <item x="35"/>
        <item x="36"/>
        <item x="37"/>
        <item x="39"/>
        <item x="41"/>
        <item x="42"/>
        <item x="48"/>
        <item x="49"/>
        <item x="50"/>
        <item x="51"/>
        <item x="55"/>
        <item x="67"/>
        <item x="71"/>
        <item x="74"/>
        <item x="85"/>
        <item x="66"/>
        <item x="2"/>
        <item x="3"/>
        <item x="15"/>
        <item t="default"/>
      </items>
    </pivotField>
    <pivotField showAll="0"/>
    <pivotField showAll="0"/>
    <pivotField showAll="0"/>
    <pivotField showAll="0"/>
    <pivotField showAll="0"/>
    <pivotField showAll="0"/>
    <pivotField axis="axisCol" dataField="1" showAll="0">
      <items count="5">
        <item x="0"/>
        <item h="1" x="1"/>
        <item x="2"/>
        <item x="3"/>
        <item t="default"/>
      </items>
    </pivotField>
    <pivotField showAll="0"/>
    <pivotField showAll="0"/>
    <pivotField showAll="0"/>
    <pivotField axis="axisRow" showAll="0">
      <items count="10">
        <item sd="0" x="7"/>
        <item sd="0" x="5"/>
        <item sd="0" x="6"/>
        <item sd="0" x="0"/>
        <item sd="0" x="1"/>
        <item sd="0" x="4"/>
        <item sd="0" x="8"/>
        <item sd="0" x="2"/>
        <item sd="0" x="3"/>
        <item t="default" sd="0"/>
      </items>
    </pivotField>
    <pivotField showAll="0"/>
    <pivotField showAll="0"/>
    <pivotField showAll="0"/>
  </pivotFields>
  <rowFields count="4">
    <field x="15"/>
    <field x="1"/>
    <field x="2"/>
    <field x="4"/>
  </rowFields>
  <rowItems count="8">
    <i>
      <x/>
    </i>
    <i>
      <x v="1"/>
    </i>
    <i>
      <x v="3"/>
    </i>
    <i>
      <x v="4"/>
    </i>
    <i>
      <x v="5"/>
    </i>
    <i>
      <x v="6"/>
    </i>
    <i>
      <x v="8"/>
    </i>
    <i t="grand">
      <x/>
    </i>
  </rowItems>
  <colFields count="1">
    <field x="11"/>
  </colFields>
  <colItems count="4">
    <i>
      <x/>
    </i>
    <i>
      <x v="2"/>
    </i>
    <i>
      <x v="3"/>
    </i>
    <i t="grand">
      <x/>
    </i>
  </colItems>
  <dataFields count="1">
    <dataField name="Count of Resource RAG rating" fld="11" subtotal="count" baseField="0" baseItem="0"/>
  </dataFields>
  <chartFormats count="5">
    <chartFormat chart="3" format="1" series="1">
      <pivotArea type="data" outline="0" fieldPosition="0">
        <references count="2">
          <reference field="4294967294" count="1" selected="0">
            <x v="0"/>
          </reference>
          <reference field="11" count="1" selected="0">
            <x v="0"/>
          </reference>
        </references>
      </pivotArea>
    </chartFormat>
    <chartFormat chart="3" format="2" series="1">
      <pivotArea type="data" outline="0" fieldPosition="0">
        <references count="2">
          <reference field="4294967294" count="1" selected="0">
            <x v="0"/>
          </reference>
          <reference field="11" count="1" selected="0">
            <x v="1"/>
          </reference>
        </references>
      </pivotArea>
    </chartFormat>
    <chartFormat chart="3" format="3" series="1">
      <pivotArea type="data" outline="0" fieldPosition="0">
        <references count="2">
          <reference field="4294967294" count="1" selected="0">
            <x v="0"/>
          </reference>
          <reference field="11" count="1" selected="0">
            <x v="2"/>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2">
          <reference field="4294967294" count="1" selected="0">
            <x v="0"/>
          </reference>
          <reference field="1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546C13-D19D-4D38-B500-645386793250}" name="PivotTable3"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7">
  <location ref="A3:E10" firstHeaderRow="1" firstDataRow="2" firstDataCol="1"/>
  <pivotFields count="19">
    <pivotField axis="axisRow" showAll="0">
      <items count="7">
        <item sd="0" x="1"/>
        <item sd="0" x="0"/>
        <item sd="0" x="4"/>
        <item sd="0" x="2"/>
        <item sd="0" x="3"/>
        <item sd="0" x="5"/>
        <item t="default" sd="0"/>
      </items>
    </pivotField>
    <pivotField axis="axisRow" showAll="0" sortType="ascending">
      <items count="16">
        <item sd="0" x="0"/>
        <item sd="0" x="9"/>
        <item sd="0" x="10"/>
        <item sd="0" x="11"/>
        <item sd="0" x="1"/>
        <item sd="0" x="2"/>
        <item sd="0" x="3"/>
        <item sd="0" x="4"/>
        <item sd="0" x="5"/>
        <item sd="0" x="6"/>
        <item sd="0" x="7"/>
        <item sd="0" x="8"/>
        <item sd="0" x="12"/>
        <item sd="0" m="1" x="14"/>
        <item sd="0" x="13"/>
        <item t="default" sd="0"/>
      </items>
    </pivotField>
    <pivotField axis="axisRow" showAll="0">
      <items count="70">
        <item sd="0" x="0"/>
        <item sd="0" m="1" x="61"/>
        <item sd="0" m="1" x="55"/>
        <item sd="0" m="1" x="51"/>
        <item sd="0" m="1" x="68"/>
        <item sd="0" m="1" x="65"/>
        <item sd="0" x="36"/>
        <item sd="0" x="37"/>
        <item sd="0" x="38"/>
        <item sd="0" m="1" x="58"/>
        <item sd="0" x="39"/>
        <item sd="0" x="40"/>
        <item sd="0" x="41"/>
        <item sd="0" x="43"/>
        <item sd="0" x="44"/>
        <item sd="0" x="45"/>
        <item sd="0" x="46"/>
        <item sd="0" x="1"/>
        <item sd="0" x="2"/>
        <item sd="0" x="3"/>
        <item sd="0" x="4"/>
        <item sd="0" x="5"/>
        <item sd="0" x="6"/>
        <item sd="0" x="7"/>
        <item sd="0" x="8"/>
        <item sd="0" m="1" x="56"/>
        <item sd="0" m="1" x="52"/>
        <item sd="0" x="9"/>
        <item sd="0" x="10"/>
        <item sd="0" x="11"/>
        <item sd="0" x="12"/>
        <item sd="0" x="13"/>
        <item sd="0" x="14"/>
        <item sd="0" x="17"/>
        <item sd="0" x="18"/>
        <item sd="0" x="19"/>
        <item sd="0" x="20"/>
        <item sd="0" x="21"/>
        <item sd="0" x="23"/>
        <item sd="0" x="24"/>
        <item sd="0" m="1" x="64"/>
        <item sd="0" m="1" x="59"/>
        <item sd="0" m="1" x="53"/>
        <item sd="0" x="25"/>
        <item sd="0" x="26"/>
        <item sd="0" x="27"/>
        <item sd="0" x="29"/>
        <item sd="0" x="30"/>
        <item sd="0" x="31"/>
        <item sd="0" x="32"/>
        <item sd="0" m="1" x="62"/>
        <item sd="0" x="33"/>
        <item sd="0" x="34"/>
        <item sd="0" m="1" x="67"/>
        <item sd="0" m="1" x="63"/>
        <item sd="0" x="49"/>
        <item sd="0" x="47"/>
        <item sd="0" x="48"/>
        <item sd="0" m="1" x="60"/>
        <item sd="0" x="22"/>
        <item sd="0" m="1" x="54"/>
        <item sd="0" m="1" x="50"/>
        <item sd="0" m="1" x="66"/>
        <item sd="0" m="1" x="57"/>
        <item sd="0" x="35"/>
        <item sd="0" x="15"/>
        <item sd="0" x="16"/>
        <item sd="0" x="28"/>
        <item sd="0" x="42"/>
        <item t="default" sd="0"/>
      </items>
    </pivotField>
    <pivotField showAll="0"/>
    <pivotField axis="axisRow" showAll="0">
      <items count="128">
        <item x="0"/>
        <item m="1" x="110"/>
        <item m="1" x="102"/>
        <item m="1" x="99"/>
        <item m="1" x="93"/>
        <item m="1" x="122"/>
        <item x="79"/>
        <item x="80"/>
        <item x="81"/>
        <item m="1" x="100"/>
        <item x="82"/>
        <item x="83"/>
        <item x="84"/>
        <item x="86"/>
        <item x="87"/>
        <item x="88"/>
        <item x="89"/>
        <item x="4"/>
        <item x="5"/>
        <item x="6"/>
        <item x="16"/>
        <item x="17"/>
        <item m="1" x="111"/>
        <item m="1" x="104"/>
        <item x="26"/>
        <item x="27"/>
        <item x="28"/>
        <item x="38"/>
        <item x="40"/>
        <item x="43"/>
        <item x="44"/>
        <item x="45"/>
        <item x="46"/>
        <item x="47"/>
        <item x="52"/>
        <item x="54"/>
        <item x="55"/>
        <item x="56"/>
        <item x="57"/>
        <item m="1" x="95"/>
        <item x="62"/>
        <item m="1" x="103"/>
        <item x="63"/>
        <item x="64"/>
        <item x="65"/>
        <item m="1" x="107"/>
        <item x="68"/>
        <item x="69"/>
        <item x="70"/>
        <item x="72"/>
        <item x="73"/>
        <item x="75"/>
        <item m="1" x="113"/>
        <item x="76"/>
        <item x="77"/>
        <item x="90"/>
        <item x="91"/>
        <item x="92"/>
        <item x="1"/>
        <item m="1" x="94"/>
        <item m="1" x="116"/>
        <item x="18"/>
        <item x="19"/>
        <item x="20"/>
        <item x="7"/>
        <item x="8"/>
        <item x="9"/>
        <item m="1" x="109"/>
        <item x="59"/>
        <item x="21"/>
        <item x="23"/>
        <item x="10"/>
        <item x="11"/>
        <item x="12"/>
        <item x="13"/>
        <item x="14"/>
        <item x="22"/>
        <item x="24"/>
        <item x="25"/>
        <item m="1" x="123"/>
        <item m="1" x="117"/>
        <item m="1" x="108"/>
        <item m="1" x="101"/>
        <item m="1" x="96"/>
        <item m="1" x="124"/>
        <item m="1" x="118"/>
        <item m="1" x="106"/>
        <item m="1" x="97"/>
        <item m="1" x="125"/>
        <item m="1" x="119"/>
        <item m="1" x="112"/>
        <item m="1" x="126"/>
        <item m="1" x="120"/>
        <item m="1" x="114"/>
        <item m="1" x="105"/>
        <item x="53"/>
        <item x="58"/>
        <item x="60"/>
        <item x="61"/>
        <item m="1" x="121"/>
        <item m="1" x="115"/>
        <item m="1" x="98"/>
        <item x="78"/>
        <item x="29"/>
        <item x="30"/>
        <item x="31"/>
        <item x="32"/>
        <item x="33"/>
        <item x="34"/>
        <item x="35"/>
        <item x="36"/>
        <item x="37"/>
        <item x="39"/>
        <item x="41"/>
        <item x="42"/>
        <item x="48"/>
        <item x="49"/>
        <item x="50"/>
        <item x="51"/>
        <item x="67"/>
        <item x="71"/>
        <item x="74"/>
        <item x="85"/>
        <item x="66"/>
        <item x="2"/>
        <item x="3"/>
        <item x="15"/>
        <item t="default"/>
      </items>
    </pivotField>
    <pivotField showAll="0"/>
    <pivotField showAll="0"/>
    <pivotField showAll="0"/>
    <pivotField showAll="0"/>
    <pivotField showAll="0"/>
    <pivotField showAll="0"/>
    <pivotField axis="axisCol" dataField="1" showAll="0">
      <items count="9">
        <item x="0"/>
        <item h="1" x="1"/>
        <item x="2"/>
        <item x="3"/>
        <item h="1" m="1" x="5"/>
        <item h="1" m="1" x="7"/>
        <item h="1" m="1" x="6"/>
        <item h="1" m="1" x="4"/>
        <item t="default"/>
      </items>
    </pivotField>
    <pivotField showAll="0"/>
    <pivotField showAll="0"/>
    <pivotField showAll="0"/>
    <pivotField showAll="0"/>
    <pivotField showAll="0"/>
    <pivotField showAll="0"/>
    <pivotField showAll="0"/>
  </pivotFields>
  <rowFields count="4">
    <field x="0"/>
    <field x="1"/>
    <field x="2"/>
    <field x="4"/>
  </rowFields>
  <rowItems count="6">
    <i>
      <x/>
    </i>
    <i>
      <x v="1"/>
    </i>
    <i>
      <x v="2"/>
    </i>
    <i>
      <x v="3"/>
    </i>
    <i>
      <x v="4"/>
    </i>
    <i t="grand">
      <x/>
    </i>
  </rowItems>
  <colFields count="1">
    <field x="11"/>
  </colFields>
  <colItems count="4">
    <i>
      <x/>
    </i>
    <i>
      <x v="2"/>
    </i>
    <i>
      <x v="3"/>
    </i>
    <i t="grand">
      <x/>
    </i>
  </colItems>
  <dataFields count="1">
    <dataField name="Count of Resource RAG rating" fld="11" subtotal="count" baseField="0" baseItem="0"/>
  </dataFields>
  <chartFormats count="6">
    <chartFormat chart="2" format="0" series="1">
      <pivotArea type="data" outline="0" fieldPosition="0">
        <references count="2">
          <reference field="4294967294" count="1" selected="0">
            <x v="0"/>
          </reference>
          <reference field="11" count="1" selected="0">
            <x v="3"/>
          </reference>
        </references>
      </pivotArea>
    </chartFormat>
    <chartFormat chart="2" format="1" series="1">
      <pivotArea type="data" outline="0" fieldPosition="0">
        <references count="2">
          <reference field="4294967294" count="1" selected="0">
            <x v="0"/>
          </reference>
          <reference field="11" count="1" selected="0">
            <x v="0"/>
          </reference>
        </references>
      </pivotArea>
    </chartFormat>
    <chartFormat chart="2" format="2" series="1">
      <pivotArea type="data" outline="0" fieldPosition="0">
        <references count="2">
          <reference field="4294967294" count="1" selected="0">
            <x v="0"/>
          </reference>
          <reference field="11" count="1" selected="0">
            <x v="1"/>
          </reference>
        </references>
      </pivotArea>
    </chartFormat>
    <chartFormat chart="2" format="3">
      <pivotArea type="data" outline="0" fieldPosition="0">
        <references count="6">
          <reference field="4294967294" count="1" selected="0">
            <x v="0"/>
          </reference>
          <reference field="0" count="1" selected="0">
            <x v="1"/>
          </reference>
          <reference field="1" count="1" selected="0">
            <x v="0"/>
          </reference>
          <reference field="2" count="1" selected="0">
            <x v="1"/>
          </reference>
          <reference field="4" count="1" selected="0">
            <x v="1"/>
          </reference>
          <reference field="11" count="1" selected="0">
            <x v="3"/>
          </reference>
        </references>
      </pivotArea>
    </chartFormat>
    <chartFormat chart="2" format="4" series="1">
      <pivotArea type="data" outline="0" fieldPosition="0">
        <references count="2">
          <reference field="4294967294" count="1" selected="0">
            <x v="0"/>
          </reference>
          <reference field="11" count="1" selected="0">
            <x v="2"/>
          </reference>
        </references>
      </pivotArea>
    </chartFormat>
    <chartFormat chart="2"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61D8B4B-9863-431E-A053-359F61D2A182}" name="PivotTable6"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7">
  <location ref="A3:F11" firstHeaderRow="1" firstDataRow="2" firstDataCol="1"/>
  <pivotFields count="19">
    <pivotField showAll="0"/>
    <pivotField axis="axisRow" showAll="0">
      <items count="16">
        <item sd="0" x="0"/>
        <item sd="0" x="9"/>
        <item sd="0" x="10"/>
        <item sd="0" x="11"/>
        <item sd="0" x="1"/>
        <item sd="0" x="2"/>
        <item sd="0" x="3"/>
        <item sd="0" x="4"/>
        <item sd="0" x="5"/>
        <item sd="0" x="6"/>
        <item sd="0" x="7"/>
        <item sd="0" x="8"/>
        <item sd="0" m="1" x="14"/>
        <item sd="0" x="13"/>
        <item sd="0" x="12"/>
        <item t="default" sd="0"/>
      </items>
    </pivotField>
    <pivotField axis="axisRow" showAll="0">
      <items count="70">
        <item sd="0" x="0"/>
        <item sd="0" m="1" x="61"/>
        <item sd="0" m="1" x="55"/>
        <item sd="0" m="1" x="51"/>
        <item sd="0" m="1" x="68"/>
        <item sd="0" m="1" x="65"/>
        <item sd="0" x="36"/>
        <item sd="0" x="37"/>
        <item sd="0" x="38"/>
        <item sd="0" m="1" x="58"/>
        <item sd="0" x="39"/>
        <item sd="0" x="40"/>
        <item sd="0" x="41"/>
        <item sd="0" x="43"/>
        <item sd="0" x="44"/>
        <item sd="0" x="45"/>
        <item sd="0" x="46"/>
        <item sd="0" x="1"/>
        <item sd="0" x="2"/>
        <item sd="0" x="3"/>
        <item sd="0" x="4"/>
        <item sd="0" x="5"/>
        <item sd="0" x="6"/>
        <item sd="0" x="7"/>
        <item sd="0" x="8"/>
        <item sd="0" m="1" x="56"/>
        <item sd="0" m="1" x="52"/>
        <item sd="0" x="9"/>
        <item sd="0" x="10"/>
        <item sd="0" x="11"/>
        <item sd="0" x="12"/>
        <item sd="0" x="13"/>
        <item sd="0" x="14"/>
        <item sd="0" x="17"/>
        <item sd="0" x="18"/>
        <item sd="0" x="19"/>
        <item sd="0" x="20"/>
        <item sd="0" x="21"/>
        <item sd="0" x="23"/>
        <item sd="0" x="24"/>
        <item sd="0" m="1" x="64"/>
        <item sd="0" m="1" x="59"/>
        <item sd="0" m="1" x="53"/>
        <item sd="0" x="25"/>
        <item sd="0" x="26"/>
        <item sd="0" x="27"/>
        <item sd="0" x="29"/>
        <item sd="0" x="30"/>
        <item sd="0" x="31"/>
        <item sd="0" x="32"/>
        <item sd="0" m="1" x="62"/>
        <item sd="0" x="33"/>
        <item sd="0" x="34"/>
        <item sd="0" m="1" x="67"/>
        <item sd="0" m="1" x="63"/>
        <item sd="0" x="49"/>
        <item sd="0" x="47"/>
        <item sd="0" x="48"/>
        <item sd="0" m="1" x="60"/>
        <item sd="0" x="22"/>
        <item m="1" x="54"/>
        <item m="1" x="50"/>
        <item m="1" x="66"/>
        <item m="1" x="57"/>
        <item x="35"/>
        <item x="15"/>
        <item x="16"/>
        <item x="28"/>
        <item x="42"/>
        <item t="default" sd="0"/>
      </items>
    </pivotField>
    <pivotField showAll="0"/>
    <pivotField axis="axisRow" showAll="0">
      <items count="128">
        <item x="0"/>
        <item m="1" x="110"/>
        <item m="1" x="102"/>
        <item m="1" x="99"/>
        <item m="1" x="93"/>
        <item m="1" x="122"/>
        <item x="79"/>
        <item x="80"/>
        <item x="81"/>
        <item m="1" x="100"/>
        <item x="82"/>
        <item x="83"/>
        <item x="84"/>
        <item x="86"/>
        <item x="87"/>
        <item x="88"/>
        <item x="89"/>
        <item x="4"/>
        <item x="5"/>
        <item x="6"/>
        <item x="16"/>
        <item x="17"/>
        <item m="1" x="111"/>
        <item m="1" x="104"/>
        <item x="26"/>
        <item x="27"/>
        <item x="28"/>
        <item x="38"/>
        <item x="40"/>
        <item x="43"/>
        <item x="44"/>
        <item x="45"/>
        <item x="46"/>
        <item x="47"/>
        <item x="52"/>
        <item x="54"/>
        <item x="55"/>
        <item x="56"/>
        <item x="57"/>
        <item m="1" x="95"/>
        <item x="62"/>
        <item m="1" x="103"/>
        <item x="63"/>
        <item x="64"/>
        <item x="65"/>
        <item m="1" x="107"/>
        <item x="68"/>
        <item x="69"/>
        <item x="70"/>
        <item x="72"/>
        <item x="73"/>
        <item x="75"/>
        <item m="1" x="113"/>
        <item x="76"/>
        <item x="77"/>
        <item x="90"/>
        <item x="91"/>
        <item x="92"/>
        <item x="1"/>
        <item m="1" x="94"/>
        <item m="1" x="116"/>
        <item x="18"/>
        <item x="19"/>
        <item x="20"/>
        <item x="7"/>
        <item x="8"/>
        <item x="9"/>
        <item m="1" x="109"/>
        <item x="59"/>
        <item x="21"/>
        <item x="23"/>
        <item x="10"/>
        <item x="11"/>
        <item x="12"/>
        <item x="13"/>
        <item x="14"/>
        <item x="22"/>
        <item x="24"/>
        <item x="25"/>
        <item m="1" x="123"/>
        <item m="1" x="117"/>
        <item m="1" x="108"/>
        <item m="1" x="101"/>
        <item m="1" x="96"/>
        <item m="1" x="124"/>
        <item m="1" x="118"/>
        <item m="1" x="106"/>
        <item m="1" x="97"/>
        <item m="1" x="125"/>
        <item m="1" x="119"/>
        <item m="1" x="112"/>
        <item m="1" x="126"/>
        <item m="1" x="120"/>
        <item m="1" x="114"/>
        <item m="1" x="105"/>
        <item x="53"/>
        <item x="58"/>
        <item x="60"/>
        <item x="61"/>
        <item m="1" x="121"/>
        <item m="1" x="115"/>
        <item m="1" x="98"/>
        <item x="78"/>
        <item x="29"/>
        <item x="30"/>
        <item x="31"/>
        <item x="32"/>
        <item x="33"/>
        <item x="34"/>
        <item x="35"/>
        <item x="36"/>
        <item x="37"/>
        <item x="39"/>
        <item x="41"/>
        <item x="42"/>
        <item x="48"/>
        <item x="49"/>
        <item x="50"/>
        <item x="51"/>
        <item x="67"/>
        <item x="71"/>
        <item x="74"/>
        <item x="85"/>
        <item x="66"/>
        <item x="2"/>
        <item x="3"/>
        <item x="15"/>
        <item t="default"/>
      </items>
    </pivotField>
    <pivotField showAll="0"/>
    <pivotField showAll="0"/>
    <pivotField showAll="0"/>
    <pivotField showAll="0"/>
    <pivotField showAll="0"/>
    <pivotField showAll="0"/>
    <pivotField showAll="0"/>
    <pivotField axis="axisCol" dataField="1" showAll="0">
      <items count="10">
        <item x="1"/>
        <item x="2"/>
        <item h="1" x="5"/>
        <item x="4"/>
        <item h="1" m="1" x="6"/>
        <item h="1" m="1" x="7"/>
        <item h="1" m="1" x="8"/>
        <item h="1" x="3"/>
        <item x="0"/>
        <item t="default"/>
      </items>
    </pivotField>
    <pivotField showAll="0"/>
    <pivotField showAll="0"/>
    <pivotField axis="axisRow" showAll="0">
      <items count="12">
        <item sd="0" x="7"/>
        <item sd="0" x="5"/>
        <item m="1" x="10"/>
        <item h="1" x="6"/>
        <item sd="0" x="0"/>
        <item sd="0" x="1"/>
        <item sd="0" x="4"/>
        <item sd="0" x="8"/>
        <item h="1" m="1" x="9"/>
        <item h="1" x="2"/>
        <item h="1" x="3"/>
        <item t="default"/>
      </items>
    </pivotField>
    <pivotField showAll="0"/>
    <pivotField showAll="0"/>
    <pivotField showAll="0"/>
  </pivotFields>
  <rowFields count="4">
    <field x="15"/>
    <field x="1"/>
    <field x="2"/>
    <field x="4"/>
  </rowFields>
  <rowItems count="7">
    <i>
      <x/>
    </i>
    <i>
      <x v="1"/>
    </i>
    <i>
      <x v="4"/>
    </i>
    <i>
      <x v="5"/>
    </i>
    <i>
      <x v="6"/>
    </i>
    <i>
      <x v="7"/>
    </i>
    <i t="grand">
      <x/>
    </i>
  </rowItems>
  <colFields count="1">
    <field x="12"/>
  </colFields>
  <colItems count="5">
    <i>
      <x/>
    </i>
    <i>
      <x v="1"/>
    </i>
    <i>
      <x v="3"/>
    </i>
    <i>
      <x v="8"/>
    </i>
    <i t="grand">
      <x/>
    </i>
  </colItems>
  <dataFields count="1">
    <dataField name="Count of Programme RAG" fld="12" subtotal="count" baseField="0" baseItem="0"/>
  </dataFields>
  <chartFormats count="6">
    <chartFormat chart="2" format="0" series="1">
      <pivotArea type="data" outline="0" fieldPosition="0">
        <references count="2">
          <reference field="4294967294" count="1" selected="0">
            <x v="0"/>
          </reference>
          <reference field="12" count="1" selected="0">
            <x v="0"/>
          </reference>
        </references>
      </pivotArea>
    </chartFormat>
    <chartFormat chart="2" format="1" series="1">
      <pivotArea type="data" outline="0" fieldPosition="0">
        <references count="2">
          <reference field="4294967294" count="1" selected="0">
            <x v="0"/>
          </reference>
          <reference field="12" count="1" selected="0">
            <x v="1"/>
          </reference>
        </references>
      </pivotArea>
    </chartFormat>
    <chartFormat chart="2" format="2" series="1">
      <pivotArea type="data" outline="0" fieldPosition="0">
        <references count="2">
          <reference field="4294967294" count="1" selected="0">
            <x v="0"/>
          </reference>
          <reference field="12" count="1" selected="0">
            <x v="2"/>
          </reference>
        </references>
      </pivotArea>
    </chartFormat>
    <chartFormat chart="2" format="3" series="1">
      <pivotArea type="data" outline="0" fieldPosition="0">
        <references count="2">
          <reference field="4294967294" count="1" selected="0">
            <x v="0"/>
          </reference>
          <reference field="12" count="1" selected="0">
            <x v="3"/>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2">
          <reference field="4294967294" count="1" selected="0">
            <x v="0"/>
          </reference>
          <reference field="1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83AC1CF-C89E-44C1-A797-A65F3A418287}" name="PivotTable5"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1">
  <location ref="A3:F10" firstHeaderRow="1" firstDataRow="2" firstDataCol="1"/>
  <pivotFields count="19">
    <pivotField axis="axisRow" showAll="0">
      <items count="7">
        <item sd="0" x="1"/>
        <item sd="0" x="0"/>
        <item sd="0" x="4"/>
        <item sd="0" x="2"/>
        <item sd="0" x="3"/>
        <item sd="0" x="5"/>
        <item t="default" sd="0"/>
      </items>
    </pivotField>
    <pivotField axis="axisRow" showAll="0">
      <items count="16">
        <item sd="0" x="0"/>
        <item sd="0" x="9"/>
        <item sd="0" x="10"/>
        <item sd="0" x="11"/>
        <item sd="0" x="1"/>
        <item sd="0" x="2"/>
        <item sd="0" x="3"/>
        <item sd="0" x="4"/>
        <item sd="0" x="5"/>
        <item sd="0" x="6"/>
        <item sd="0" x="7"/>
        <item sd="0" x="8"/>
        <item sd="0" m="1" x="14"/>
        <item sd="0" x="13"/>
        <item x="12"/>
        <item t="default" sd="0"/>
      </items>
    </pivotField>
    <pivotField axis="axisRow" showAll="0">
      <items count="70">
        <item sd="0" x="0"/>
        <item sd="0" m="1" x="61"/>
        <item sd="0" m="1" x="55"/>
        <item sd="0" m="1" x="51"/>
        <item sd="0" m="1" x="68"/>
        <item sd="0" m="1" x="65"/>
        <item sd="0" x="36"/>
        <item sd="0" x="37"/>
        <item sd="0" x="38"/>
        <item sd="0" m="1" x="58"/>
        <item sd="0" x="39"/>
        <item sd="0" x="40"/>
        <item sd="0" x="41"/>
        <item sd="0" x="43"/>
        <item sd="0" x="44"/>
        <item sd="0" x="45"/>
        <item sd="0" x="46"/>
        <item sd="0" x="1"/>
        <item sd="0" x="2"/>
        <item sd="0" x="3"/>
        <item sd="0" x="4"/>
        <item sd="0" x="5"/>
        <item sd="0" x="6"/>
        <item sd="0" x="7"/>
        <item sd="0" x="8"/>
        <item sd="0" m="1" x="56"/>
        <item sd="0" m="1" x="52"/>
        <item sd="0" x="9"/>
        <item sd="0" x="10"/>
        <item sd="0" x="11"/>
        <item sd="0" x="12"/>
        <item sd="0" x="13"/>
        <item sd="0" x="14"/>
        <item sd="0" x="17"/>
        <item sd="0" x="18"/>
        <item sd="0" x="19"/>
        <item sd="0" x="20"/>
        <item sd="0" x="21"/>
        <item sd="0" x="23"/>
        <item sd="0" x="24"/>
        <item sd="0" m="1" x="64"/>
        <item sd="0" m="1" x="59"/>
        <item sd="0" m="1" x="53"/>
        <item sd="0" x="25"/>
        <item sd="0" x="26"/>
        <item sd="0" x="27"/>
        <item sd="0" x="29"/>
        <item sd="0" x="30"/>
        <item sd="0" x="31"/>
        <item sd="0" x="32"/>
        <item sd="0" m="1" x="62"/>
        <item sd="0" x="33"/>
        <item sd="0" x="34"/>
        <item sd="0" m="1" x="67"/>
        <item sd="0" m="1" x="63"/>
        <item sd="0" x="49"/>
        <item x="47"/>
        <item sd="0" x="48"/>
        <item sd="0" m="1" x="60"/>
        <item sd="0" x="22"/>
        <item m="1" x="54"/>
        <item m="1" x="50"/>
        <item m="1" x="66"/>
        <item m="1" x="57"/>
        <item x="35"/>
        <item x="15"/>
        <item x="16"/>
        <item x="28"/>
        <item x="42"/>
        <item t="default" sd="0"/>
      </items>
    </pivotField>
    <pivotField showAll="0"/>
    <pivotField axis="axisRow" showAll="0">
      <items count="128">
        <item x="0"/>
        <item m="1" x="110"/>
        <item m="1" x="102"/>
        <item m="1" x="99"/>
        <item m="1" x="93"/>
        <item m="1" x="122"/>
        <item x="79"/>
        <item x="80"/>
        <item x="81"/>
        <item m="1" x="100"/>
        <item x="82"/>
        <item x="83"/>
        <item x="84"/>
        <item x="86"/>
        <item x="87"/>
        <item x="88"/>
        <item x="89"/>
        <item x="4"/>
        <item x="5"/>
        <item x="6"/>
        <item x="16"/>
        <item x="17"/>
        <item m="1" x="111"/>
        <item m="1" x="104"/>
        <item x="26"/>
        <item x="27"/>
        <item x="28"/>
        <item x="38"/>
        <item x="40"/>
        <item x="43"/>
        <item x="44"/>
        <item x="45"/>
        <item x="46"/>
        <item x="47"/>
        <item x="52"/>
        <item x="54"/>
        <item x="55"/>
        <item x="56"/>
        <item x="57"/>
        <item m="1" x="95"/>
        <item x="62"/>
        <item m="1" x="103"/>
        <item x="63"/>
        <item x="64"/>
        <item x="65"/>
        <item m="1" x="107"/>
        <item x="68"/>
        <item x="69"/>
        <item x="70"/>
        <item x="72"/>
        <item x="73"/>
        <item x="75"/>
        <item m="1" x="113"/>
        <item x="76"/>
        <item x="77"/>
        <item x="90"/>
        <item x="91"/>
        <item x="92"/>
        <item x="1"/>
        <item m="1" x="94"/>
        <item m="1" x="116"/>
        <item x="18"/>
        <item x="19"/>
        <item x="20"/>
        <item x="7"/>
        <item x="8"/>
        <item x="9"/>
        <item m="1" x="109"/>
        <item x="59"/>
        <item x="21"/>
        <item x="23"/>
        <item x="10"/>
        <item x="11"/>
        <item x="12"/>
        <item x="13"/>
        <item x="14"/>
        <item x="22"/>
        <item x="24"/>
        <item x="25"/>
        <item m="1" x="123"/>
        <item m="1" x="117"/>
        <item m="1" x="108"/>
        <item m="1" x="101"/>
        <item m="1" x="96"/>
        <item m="1" x="124"/>
        <item m="1" x="118"/>
        <item m="1" x="106"/>
        <item m="1" x="97"/>
        <item m="1" x="125"/>
        <item m="1" x="119"/>
        <item m="1" x="112"/>
        <item m="1" x="126"/>
        <item m="1" x="120"/>
        <item m="1" x="114"/>
        <item m="1" x="105"/>
        <item x="53"/>
        <item x="58"/>
        <item x="60"/>
        <item x="61"/>
        <item m="1" x="121"/>
        <item m="1" x="115"/>
        <item m="1" x="98"/>
        <item x="78"/>
        <item x="29"/>
        <item x="30"/>
        <item x="31"/>
        <item x="32"/>
        <item x="33"/>
        <item x="34"/>
        <item x="35"/>
        <item x="36"/>
        <item x="37"/>
        <item x="39"/>
        <item x="41"/>
        <item x="42"/>
        <item x="48"/>
        <item x="49"/>
        <item x="50"/>
        <item x="51"/>
        <item x="67"/>
        <item x="71"/>
        <item x="74"/>
        <item x="85"/>
        <item x="66"/>
        <item x="2"/>
        <item x="3"/>
        <item x="15"/>
        <item t="default"/>
      </items>
    </pivotField>
    <pivotField showAll="0"/>
    <pivotField showAll="0"/>
    <pivotField showAll="0"/>
    <pivotField showAll="0"/>
    <pivotField showAll="0"/>
    <pivotField showAll="0"/>
    <pivotField showAll="0"/>
    <pivotField axis="axisCol" dataField="1" showAll="0">
      <items count="10">
        <item x="1"/>
        <item x="2"/>
        <item h="1" x="5"/>
        <item x="4"/>
        <item h="1" m="1" x="6"/>
        <item h="1" m="1" x="7"/>
        <item h="1" m="1" x="8"/>
        <item h="1" x="3"/>
        <item x="0"/>
        <item t="default"/>
      </items>
    </pivotField>
    <pivotField showAll="0"/>
    <pivotField showAll="0"/>
    <pivotField showAll="0"/>
    <pivotField showAll="0"/>
    <pivotField showAll="0"/>
    <pivotField showAll="0"/>
  </pivotFields>
  <rowFields count="4">
    <field x="0"/>
    <field x="1"/>
    <field x="2"/>
    <field x="4"/>
  </rowFields>
  <rowItems count="6">
    <i>
      <x/>
    </i>
    <i>
      <x v="1"/>
    </i>
    <i>
      <x v="2"/>
    </i>
    <i>
      <x v="3"/>
    </i>
    <i>
      <x v="4"/>
    </i>
    <i t="grand">
      <x/>
    </i>
  </rowItems>
  <colFields count="1">
    <field x="12"/>
  </colFields>
  <colItems count="5">
    <i>
      <x/>
    </i>
    <i>
      <x v="1"/>
    </i>
    <i>
      <x v="3"/>
    </i>
    <i>
      <x v="8"/>
    </i>
    <i t="grand">
      <x/>
    </i>
  </colItems>
  <dataFields count="1">
    <dataField name="Count of Programme RAG" fld="12" subtotal="count" baseField="0" baseItem="0"/>
  </dataFields>
  <chartFormats count="12">
    <chartFormat chart="4" format="7" series="1">
      <pivotArea type="data" outline="0" fieldPosition="0">
        <references count="2">
          <reference field="4294967294" count="1" selected="0">
            <x v="0"/>
          </reference>
          <reference field="12" count="1" selected="0">
            <x v="0"/>
          </reference>
        </references>
      </pivotArea>
    </chartFormat>
    <chartFormat chart="4" format="8" series="1">
      <pivotArea type="data" outline="0" fieldPosition="0">
        <references count="2">
          <reference field="4294967294" count="1" selected="0">
            <x v="0"/>
          </reference>
          <reference field="12" count="1" selected="0">
            <x v="1"/>
          </reference>
        </references>
      </pivotArea>
    </chartFormat>
    <chartFormat chart="4" format="9" series="1">
      <pivotArea type="data" outline="0" fieldPosition="0">
        <references count="2">
          <reference field="4294967294" count="1" selected="0">
            <x v="0"/>
          </reference>
          <reference field="12" count="1" selected="0">
            <x v="3"/>
          </reference>
        </references>
      </pivotArea>
    </chartFormat>
    <chartFormat chart="4" format="10" series="1">
      <pivotArea type="data" outline="0" fieldPosition="0">
        <references count="2">
          <reference field="4294967294" count="1" selected="0">
            <x v="0"/>
          </reference>
          <reference field="12" count="1" selected="0">
            <x v="8"/>
          </reference>
        </references>
      </pivotArea>
    </chartFormat>
    <chartFormat chart="9" format="11" series="1">
      <pivotArea type="data" outline="0" fieldPosition="0">
        <references count="2">
          <reference field="4294967294" count="1" selected="0">
            <x v="0"/>
          </reference>
          <reference field="12" count="1" selected="0">
            <x v="0"/>
          </reference>
        </references>
      </pivotArea>
    </chartFormat>
    <chartFormat chart="9" format="12" series="1">
      <pivotArea type="data" outline="0" fieldPosition="0">
        <references count="2">
          <reference field="4294967294" count="1" selected="0">
            <x v="0"/>
          </reference>
          <reference field="12" count="1" selected="0">
            <x v="1"/>
          </reference>
        </references>
      </pivotArea>
    </chartFormat>
    <chartFormat chart="9" format="13" series="1">
      <pivotArea type="data" outline="0" fieldPosition="0">
        <references count="2">
          <reference field="4294967294" count="1" selected="0">
            <x v="0"/>
          </reference>
          <reference field="12" count="1" selected="0">
            <x v="3"/>
          </reference>
        </references>
      </pivotArea>
    </chartFormat>
    <chartFormat chart="9" format="14" series="1">
      <pivotArea type="data" outline="0" fieldPosition="0">
        <references count="2">
          <reference field="4294967294" count="1" selected="0">
            <x v="0"/>
          </reference>
          <reference field="12" count="1" selected="0">
            <x v="8"/>
          </reference>
        </references>
      </pivotArea>
    </chartFormat>
    <chartFormat chart="10" format="15" series="1">
      <pivotArea type="data" outline="0" fieldPosition="0">
        <references count="2">
          <reference field="4294967294" count="1" selected="0">
            <x v="0"/>
          </reference>
          <reference field="12" count="1" selected="0">
            <x v="0"/>
          </reference>
        </references>
      </pivotArea>
    </chartFormat>
    <chartFormat chart="10" format="16" series="1">
      <pivotArea type="data" outline="0" fieldPosition="0">
        <references count="2">
          <reference field="4294967294" count="1" selected="0">
            <x v="0"/>
          </reference>
          <reference field="12" count="1" selected="0">
            <x v="1"/>
          </reference>
        </references>
      </pivotArea>
    </chartFormat>
    <chartFormat chart="10" format="17" series="1">
      <pivotArea type="data" outline="0" fieldPosition="0">
        <references count="2">
          <reference field="4294967294" count="1" selected="0">
            <x v="0"/>
          </reference>
          <reference field="12" count="1" selected="0">
            <x v="3"/>
          </reference>
        </references>
      </pivotArea>
    </chartFormat>
    <chartFormat chart="10" format="18" series="1">
      <pivotArea type="data" outline="0" fieldPosition="0">
        <references count="2">
          <reference field="4294967294" count="1" selected="0">
            <x v="0"/>
          </reference>
          <reference field="1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01275A-A43F-4D17-A59C-1A042E156A48}"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1">
  <location ref="A3:G10" firstHeaderRow="1" firstDataRow="2" firstDataCol="1"/>
  <pivotFields count="19">
    <pivotField axis="axisRow" showAll="0">
      <items count="6">
        <item sd="0" x="1"/>
        <item sd="0" x="0"/>
        <item sd="0" x="4"/>
        <item sd="0" x="2"/>
        <item sd="0" x="3"/>
        <item t="default" sd="0"/>
      </items>
    </pivotField>
    <pivotField axis="axisRow" showAll="0" sortType="ascending">
      <items count="14">
        <item sd="0" x="0"/>
        <item sd="0" x="9"/>
        <item sd="0" x="10"/>
        <item sd="0" x="11"/>
        <item sd="0" x="1"/>
        <item sd="0" x="2"/>
        <item sd="0" x="3"/>
        <item sd="0" x="4"/>
        <item sd="0" x="5"/>
        <item sd="0" x="6"/>
        <item sd="0" x="7"/>
        <item sd="0" x="8"/>
        <item sd="0" x="12"/>
        <item t="default" sd="0"/>
      </items>
    </pivotField>
    <pivotField axis="axisRow" showAll="0">
      <items count="62">
        <item sd="0" x="0"/>
        <item sd="0" x="36"/>
        <item sd="0" x="37"/>
        <item sd="0" x="38"/>
        <item sd="0" m="1" x="55"/>
        <item sd="0" x="39"/>
        <item sd="0" x="40"/>
        <item sd="0" x="41"/>
        <item sd="0" x="43"/>
        <item sd="0" x="44"/>
        <item sd="0" x="45"/>
        <item sd="0" x="46"/>
        <item sd="0" x="1"/>
        <item sd="0" x="2"/>
        <item sd="0" x="3"/>
        <item sd="0" x="4"/>
        <item sd="0" x="5"/>
        <item sd="0" x="6"/>
        <item sd="0" x="7"/>
        <item sd="0" x="8"/>
        <item sd="0" m="1" x="53"/>
        <item sd="0" m="1" x="50"/>
        <item sd="0" x="9"/>
        <item sd="0" x="10"/>
        <item sd="0" x="11"/>
        <item sd="0" x="12"/>
        <item sd="0" x="13"/>
        <item sd="0" x="14"/>
        <item sd="0" m="1" x="57"/>
        <item sd="0" x="17"/>
        <item sd="0" x="18"/>
        <item sd="0" x="20"/>
        <item sd="0" x="21"/>
        <item sd="0" x="22"/>
        <item sd="0" x="23"/>
        <item sd="0" x="24"/>
        <item sd="0" m="1" x="59"/>
        <item sd="0" m="1" x="56"/>
        <item sd="0" m="1" x="51"/>
        <item sd="0" x="25"/>
        <item sd="0" x="26"/>
        <item sd="0" x="27"/>
        <item sd="0" x="29"/>
        <item sd="0" x="30"/>
        <item sd="0" x="31"/>
        <item sd="0" x="32"/>
        <item sd="0" m="1" x="58"/>
        <item sd="0" x="33"/>
        <item sd="0" x="34"/>
        <item sd="0" x="47"/>
        <item sd="0" x="48"/>
        <item sd="0" m="1" x="52"/>
        <item sd="0" m="1" x="49"/>
        <item sd="0" m="1" x="60"/>
        <item sd="0" m="1" x="54"/>
        <item sd="0" x="35"/>
        <item sd="0" x="15"/>
        <item sd="0" x="16"/>
        <item sd="0" x="19"/>
        <item sd="0" x="28"/>
        <item sd="0" x="42"/>
        <item t="default" sd="0"/>
      </items>
    </pivotField>
    <pivotField showAll="0"/>
    <pivotField axis="axisRow" showAll="0" sortType="ascending">
      <items count="119">
        <item x="0"/>
        <item x="1"/>
        <item x="2"/>
        <item x="3"/>
        <item x="79"/>
        <item x="80"/>
        <item x="81"/>
        <item m="1" x="96"/>
        <item x="82"/>
        <item x="83"/>
        <item x="84"/>
        <item x="85"/>
        <item x="86"/>
        <item x="87"/>
        <item x="88"/>
        <item x="89"/>
        <item x="4"/>
        <item x="5"/>
        <item x="6"/>
        <item x="15"/>
        <item x="7"/>
        <item x="8"/>
        <item x="9"/>
        <item x="10"/>
        <item x="11"/>
        <item x="12"/>
        <item x="13"/>
        <item x="14"/>
        <item x="16"/>
        <item x="17"/>
        <item x="18"/>
        <item x="19"/>
        <item x="20"/>
        <item x="21"/>
        <item x="22"/>
        <item x="23"/>
        <item x="24"/>
        <item m="1" x="99"/>
        <item x="25"/>
        <item x="26"/>
        <item m="1" x="101"/>
        <item m="1" x="94"/>
        <item m="1" x="114"/>
        <item m="1" x="109"/>
        <item m="1" x="103"/>
        <item m="1" x="97"/>
        <item m="1" x="93"/>
        <item m="1" x="115"/>
        <item m="1" x="110"/>
        <item m="1" x="116"/>
        <item m="1" x="105"/>
        <item m="1" x="117"/>
        <item m="1" x="112"/>
        <item m="1" x="107"/>
        <item m="1" x="100"/>
        <item m="1" x="111"/>
        <item x="27"/>
        <item x="36"/>
        <item x="37"/>
        <item x="28"/>
        <item x="29"/>
        <item x="30"/>
        <item x="31"/>
        <item x="32"/>
        <item x="33"/>
        <item x="34"/>
        <item x="35"/>
        <item x="38"/>
        <item x="39"/>
        <item x="40"/>
        <item x="41"/>
        <item x="42"/>
        <item x="43"/>
        <item x="44"/>
        <item x="45"/>
        <item x="46"/>
        <item x="47"/>
        <item x="48"/>
        <item x="49"/>
        <item x="50"/>
        <item x="51"/>
        <item m="1" x="104"/>
        <item x="52"/>
        <item x="53"/>
        <item x="54"/>
        <item x="55"/>
        <item x="56"/>
        <item x="57"/>
        <item x="58"/>
        <item x="59"/>
        <item x="60"/>
        <item x="61"/>
        <item m="1" x="92"/>
        <item x="62"/>
        <item m="1" x="98"/>
        <item m="1" x="113"/>
        <item m="1" x="108"/>
        <item x="63"/>
        <item x="64"/>
        <item x="65"/>
        <item m="1" x="102"/>
        <item x="67"/>
        <item x="68"/>
        <item x="69"/>
        <item x="70"/>
        <item x="71"/>
        <item x="72"/>
        <item m="1" x="95"/>
        <item x="73"/>
        <item x="74"/>
        <item x="75"/>
        <item m="1" x="106"/>
        <item x="76"/>
        <item x="77"/>
        <item x="78"/>
        <item x="90"/>
        <item x="91"/>
        <item x="66"/>
        <item t="default"/>
      </items>
    </pivotField>
    <pivotField showAll="0"/>
    <pivotField showAll="0"/>
    <pivotField showAll="0"/>
    <pivotField showAll="0"/>
    <pivotField showAll="0"/>
    <pivotField axis="axisCol" dataField="1" showAll="0">
      <items count="7">
        <item h="1" x="3"/>
        <item x="5"/>
        <item x="1"/>
        <item x="2"/>
        <item x="0"/>
        <item x="4"/>
        <item t="default"/>
      </items>
    </pivotField>
    <pivotField showAll="0"/>
    <pivotField showAll="0"/>
    <pivotField showAll="0"/>
    <pivotField showAll="0"/>
    <pivotField showAll="0"/>
    <pivotField showAll="0"/>
    <pivotField showAll="0"/>
    <pivotField showAll="0"/>
  </pivotFields>
  <rowFields count="4">
    <field x="0"/>
    <field x="1"/>
    <field x="2"/>
    <field x="4"/>
  </rowFields>
  <rowItems count="6">
    <i>
      <x/>
    </i>
    <i>
      <x v="1"/>
    </i>
    <i>
      <x v="2"/>
    </i>
    <i>
      <x v="3"/>
    </i>
    <i>
      <x v="4"/>
    </i>
    <i t="grand">
      <x/>
    </i>
  </rowItems>
  <colFields count="1">
    <field x="10"/>
  </colFields>
  <colItems count="6">
    <i>
      <x v="1"/>
    </i>
    <i>
      <x v="2"/>
    </i>
    <i>
      <x v="3"/>
    </i>
    <i>
      <x v="4"/>
    </i>
    <i>
      <x v="5"/>
    </i>
    <i t="grand">
      <x/>
    </i>
  </colItems>
  <dataFields count="1">
    <dataField name="Count of Progress RAG rating" fld="10" subtotal="count" baseField="0" baseItem="0"/>
  </dataFields>
  <chartFormats count="18">
    <chartFormat chart="4" format="0" series="1">
      <pivotArea type="data" outline="0" fieldPosition="0">
        <references count="2">
          <reference field="4294967294" count="1" selected="0">
            <x v="0"/>
          </reference>
          <reference field="10" count="1" selected="0">
            <x v="1"/>
          </reference>
        </references>
      </pivotArea>
    </chartFormat>
    <chartFormat chart="4" format="1" series="1">
      <pivotArea type="data" outline="0" fieldPosition="0">
        <references count="2">
          <reference field="4294967294" count="1" selected="0">
            <x v="0"/>
          </reference>
          <reference field="10" count="1" selected="0">
            <x v="2"/>
          </reference>
        </references>
      </pivotArea>
    </chartFormat>
    <chartFormat chart="4" format="2" series="1">
      <pivotArea type="data" outline="0" fieldPosition="0">
        <references count="2">
          <reference field="4294967294" count="1" selected="0">
            <x v="0"/>
          </reference>
          <reference field="10" count="1" selected="0">
            <x v="3"/>
          </reference>
        </references>
      </pivotArea>
    </chartFormat>
    <chartFormat chart="4" format="3" series="1">
      <pivotArea type="data" outline="0" fieldPosition="0">
        <references count="2">
          <reference field="4294967294" count="1" selected="0">
            <x v="0"/>
          </reference>
          <reference field="10" count="1" selected="0">
            <x v="4"/>
          </reference>
        </references>
      </pivotArea>
    </chartFormat>
    <chartFormat chart="2" format="8" series="1">
      <pivotArea type="data" outline="0" fieldPosition="0">
        <references count="2">
          <reference field="4294967294" count="1" selected="0">
            <x v="0"/>
          </reference>
          <reference field="10" count="1" selected="0">
            <x v="1"/>
          </reference>
        </references>
      </pivotArea>
    </chartFormat>
    <chartFormat chart="2" format="9" series="1">
      <pivotArea type="data" outline="0" fieldPosition="0">
        <references count="2">
          <reference field="4294967294" count="1" selected="0">
            <x v="0"/>
          </reference>
          <reference field="10" count="1" selected="0">
            <x v="2"/>
          </reference>
        </references>
      </pivotArea>
    </chartFormat>
    <chartFormat chart="2" format="10" series="1">
      <pivotArea type="data" outline="0" fieldPosition="0">
        <references count="2">
          <reference field="4294967294" count="1" selected="0">
            <x v="0"/>
          </reference>
          <reference field="10" count="1" selected="0">
            <x v="3"/>
          </reference>
        </references>
      </pivotArea>
    </chartFormat>
    <chartFormat chart="2" format="11" series="1">
      <pivotArea type="data" outline="0" fieldPosition="0">
        <references count="2">
          <reference field="4294967294" count="1" selected="0">
            <x v="0"/>
          </reference>
          <reference field="10" count="1" selected="0">
            <x v="4"/>
          </reference>
        </references>
      </pivotArea>
    </chartFormat>
    <chartFormat chart="2" format="12" series="1">
      <pivotArea type="data" outline="0" fieldPosition="0">
        <references count="2">
          <reference field="4294967294" count="1" selected="0">
            <x v="0"/>
          </reference>
          <reference field="10" count="1" selected="0">
            <x v="0"/>
          </reference>
        </references>
      </pivotArea>
    </chartFormat>
    <chartFormat chart="7" format="13" series="1">
      <pivotArea type="data" outline="0" fieldPosition="0">
        <references count="2">
          <reference field="4294967294" count="1" selected="0">
            <x v="0"/>
          </reference>
          <reference field="10" count="1" selected="0">
            <x v="1"/>
          </reference>
        </references>
      </pivotArea>
    </chartFormat>
    <chartFormat chart="7" format="14" series="1">
      <pivotArea type="data" outline="0" fieldPosition="0">
        <references count="2">
          <reference field="4294967294" count="1" selected="0">
            <x v="0"/>
          </reference>
          <reference field="10" count="1" selected="0">
            <x v="2"/>
          </reference>
        </references>
      </pivotArea>
    </chartFormat>
    <chartFormat chart="7" format="15" series="1">
      <pivotArea type="data" outline="0" fieldPosition="0">
        <references count="2">
          <reference field="4294967294" count="1" selected="0">
            <x v="0"/>
          </reference>
          <reference field="10" count="1" selected="0">
            <x v="3"/>
          </reference>
        </references>
      </pivotArea>
    </chartFormat>
    <chartFormat chart="7" format="16" series="1">
      <pivotArea type="data" outline="0" fieldPosition="0">
        <references count="2">
          <reference field="4294967294" count="1" selected="0">
            <x v="0"/>
          </reference>
          <reference field="10" count="1" selected="0">
            <x v="4"/>
          </reference>
        </references>
      </pivotArea>
    </chartFormat>
    <chartFormat chart="8" format="17" series="1">
      <pivotArea type="data" outline="0" fieldPosition="0">
        <references count="2">
          <reference field="4294967294" count="1" selected="0">
            <x v="0"/>
          </reference>
          <reference field="10" count="1" selected="0">
            <x v="1"/>
          </reference>
        </references>
      </pivotArea>
    </chartFormat>
    <chartFormat chart="8" format="18" series="1">
      <pivotArea type="data" outline="0" fieldPosition="0">
        <references count="2">
          <reference field="4294967294" count="1" selected="0">
            <x v="0"/>
          </reference>
          <reference field="10" count="1" selected="0">
            <x v="2"/>
          </reference>
        </references>
      </pivotArea>
    </chartFormat>
    <chartFormat chart="8" format="19" series="1">
      <pivotArea type="data" outline="0" fieldPosition="0">
        <references count="2">
          <reference field="4294967294" count="1" selected="0">
            <x v="0"/>
          </reference>
          <reference field="10" count="1" selected="0">
            <x v="3"/>
          </reference>
        </references>
      </pivotArea>
    </chartFormat>
    <chartFormat chart="8" format="20" series="1">
      <pivotArea type="data" outline="0" fieldPosition="0">
        <references count="2">
          <reference field="4294967294" count="1" selected="0">
            <x v="0"/>
          </reference>
          <reference field="10" count="1" selected="0">
            <x v="4"/>
          </reference>
        </references>
      </pivotArea>
    </chartFormat>
    <chartFormat chart="2" format="13" series="1">
      <pivotArea type="data" outline="0" fieldPosition="0">
        <references count="2">
          <reference field="4294967294" count="1" selected="0">
            <x v="0"/>
          </reference>
          <reference field="1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4F90A97-D80B-4A14-AEC8-98ACAE116C69}" name="PivotTable2"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11" rowHeaderCaption="Strategic Objective">
  <location ref="A3:E79" firstHeaderRow="1" firstDataRow="2" firstDataCol="1"/>
  <pivotFields count="19">
    <pivotField showAll="0"/>
    <pivotField axis="axisRow" showAll="0">
      <items count="15">
        <item x="0"/>
        <item x="9"/>
        <item x="10"/>
        <item x="11"/>
        <item x="1"/>
        <item x="2"/>
        <item x="3"/>
        <item x="4"/>
        <item x="5"/>
        <item x="6"/>
        <item x="7"/>
        <item x="8"/>
        <item m="1" x="13"/>
        <item m="1" x="12"/>
        <item t="default"/>
      </items>
    </pivotField>
    <pivotField axis="axisRow" showAll="0">
      <items count="69">
        <item sd="0" x="0"/>
        <item sd="0" m="1" x="57"/>
        <item sd="0" m="1" x="51"/>
        <item sd="0" m="1" x="47"/>
        <item sd="0" m="1" x="67"/>
        <item sd="0" m="1" x="64"/>
        <item sd="0" x="36"/>
        <item sd="0" x="37"/>
        <item sd="0" x="38"/>
        <item sd="0" m="1" x="54"/>
        <item sd="0" x="39"/>
        <item sd="0" x="40"/>
        <item sd="0" x="41"/>
        <item sd="0" x="43"/>
        <item sd="0" x="44"/>
        <item sd="0" x="45"/>
        <item sd="0" m="1" x="59"/>
        <item sd="0" x="1"/>
        <item sd="0" x="2"/>
        <item sd="0" x="3"/>
        <item sd="0" x="4"/>
        <item sd="0" x="5"/>
        <item sd="0" x="6"/>
        <item sd="0" x="7"/>
        <item sd="0" x="8"/>
        <item sd="0" m="1" x="52"/>
        <item sd="0" m="1" x="48"/>
        <item sd="0" x="9"/>
        <item sd="0" x="10"/>
        <item sd="0" x="11"/>
        <item sd="0" x="12"/>
        <item sd="0" x="13"/>
        <item sd="0" x="14"/>
        <item sd="0" x="17"/>
        <item sd="0" x="18"/>
        <item sd="0" x="19"/>
        <item sd="0" x="20"/>
        <item sd="0" x="21"/>
        <item sd="0" x="23"/>
        <item sd="0" x="24"/>
        <item sd="0" m="1" x="63"/>
        <item sd="0" m="1" x="55"/>
        <item sd="0" m="1" x="49"/>
        <item sd="0" x="25"/>
        <item sd="0" x="26"/>
        <item sd="0" x="27"/>
        <item sd="0" x="29"/>
        <item sd="0" x="30"/>
        <item sd="0" x="31"/>
        <item sd="0" x="32"/>
        <item sd="0" m="1" x="58"/>
        <item sd="0" x="33"/>
        <item sd="0" x="34"/>
        <item sd="0" m="1" x="66"/>
        <item sd="0" m="1" x="62"/>
        <item m="1" x="60"/>
        <item m="1" x="61"/>
        <item m="1" x="56"/>
        <item x="22"/>
        <item m="1" x="50"/>
        <item m="1" x="46"/>
        <item m="1" x="65"/>
        <item m="1" x="53"/>
        <item x="35"/>
        <item x="15"/>
        <item x="16"/>
        <item x="28"/>
        <item x="42"/>
        <item t="default" sd="0"/>
      </items>
    </pivotField>
    <pivotField showAll="0"/>
    <pivotField axis="axisRow" showAll="0">
      <items count="128">
        <item x="0"/>
        <item m="1" x="108"/>
        <item m="1" x="99"/>
        <item m="1" x="96"/>
        <item m="1" x="90"/>
        <item m="1" x="121"/>
        <item m="1" x="103"/>
        <item x="4"/>
        <item x="5"/>
        <item x="6"/>
        <item x="16"/>
        <item x="17"/>
        <item m="1" x="109"/>
        <item m="1" x="101"/>
        <item x="26"/>
        <item x="27"/>
        <item x="28"/>
        <item x="38"/>
        <item x="40"/>
        <item x="56"/>
        <item x="63"/>
        <item x="64"/>
        <item x="68"/>
        <item x="69"/>
        <item x="70"/>
        <item x="73"/>
        <item x="75"/>
        <item m="1" x="89"/>
        <item x="43"/>
        <item x="44"/>
        <item x="45"/>
        <item x="46"/>
        <item x="47"/>
        <item x="52"/>
        <item x="54"/>
        <item x="55"/>
        <item x="57"/>
        <item m="1" x="92"/>
        <item x="62"/>
        <item x="65"/>
        <item m="1" x="105"/>
        <item m="1" x="100"/>
        <item x="72"/>
        <item x="76"/>
        <item x="77"/>
        <item m="1" x="111"/>
        <item x="79"/>
        <item x="80"/>
        <item x="81"/>
        <item x="82"/>
        <item x="83"/>
        <item x="84"/>
        <item m="1" x="97"/>
        <item x="86"/>
        <item x="87"/>
        <item x="88"/>
        <item m="1" x="125"/>
        <item m="1" x="120"/>
        <item x="1"/>
        <item m="1" x="91"/>
        <item m="1" x="114"/>
        <item x="18"/>
        <item x="19"/>
        <item x="20"/>
        <item x="7"/>
        <item x="8"/>
        <item x="9"/>
        <item m="1" x="107"/>
        <item x="59"/>
        <item x="21"/>
        <item x="23"/>
        <item x="10"/>
        <item x="11"/>
        <item x="12"/>
        <item x="13"/>
        <item x="14"/>
        <item x="22"/>
        <item x="24"/>
        <item x="25"/>
        <item m="1" x="122"/>
        <item m="1" x="115"/>
        <item m="1" x="106"/>
        <item m="1" x="98"/>
        <item m="1" x="93"/>
        <item m="1" x="123"/>
        <item m="1" x="116"/>
        <item m="1" x="104"/>
        <item m="1" x="94"/>
        <item m="1" x="124"/>
        <item m="1" x="117"/>
        <item m="1" x="110"/>
        <item m="1" x="126"/>
        <item m="1" x="118"/>
        <item m="1" x="112"/>
        <item m="1" x="102"/>
        <item x="53"/>
        <item x="58"/>
        <item x="60"/>
        <item x="61"/>
        <item m="1" x="119"/>
        <item m="1" x="113"/>
        <item m="1" x="95"/>
        <item x="78"/>
        <item x="29"/>
        <item x="30"/>
        <item x="31"/>
        <item x="32"/>
        <item x="33"/>
        <item x="34"/>
        <item x="35"/>
        <item x="36"/>
        <item x="37"/>
        <item x="39"/>
        <item x="41"/>
        <item x="42"/>
        <item x="48"/>
        <item x="49"/>
        <item x="50"/>
        <item x="51"/>
        <item x="67"/>
        <item x="71"/>
        <item x="74"/>
        <item x="85"/>
        <item x="66"/>
        <item x="2"/>
        <item x="3"/>
        <item x="15"/>
        <item t="default"/>
      </items>
    </pivotField>
    <pivotField showAll="0"/>
    <pivotField showAll="0"/>
    <pivotField showAll="0"/>
    <pivotField showAll="0"/>
    <pivotField showAll="0"/>
    <pivotField showAll="0"/>
    <pivotField axis="axisCol" dataField="1" showAll="0" sortType="ascending">
      <items count="10">
        <item m="1" x="6"/>
        <item h="1" m="1" x="7"/>
        <item m="1" x="8"/>
        <item h="1" m="1" x="4"/>
        <item x="3"/>
        <item x="0"/>
        <item x="2"/>
        <item h="1" m="1" x="5"/>
        <item h="1" x="1"/>
        <item t="default"/>
      </items>
    </pivotField>
    <pivotField showAll="0"/>
    <pivotField showAll="0"/>
    <pivotField showAll="0"/>
    <pivotField axis="axisRow" showAll="0">
      <items count="11">
        <item x="5"/>
        <item m="1" x="9"/>
        <item x="6"/>
        <item x="7"/>
        <item x="4"/>
        <item x="1"/>
        <item x="0"/>
        <item x="8"/>
        <item x="2"/>
        <item x="3"/>
        <item t="default"/>
      </items>
    </pivotField>
    <pivotField showAll="0"/>
    <pivotField showAll="0"/>
    <pivotField showAll="0"/>
  </pivotFields>
  <rowFields count="4">
    <field x="15"/>
    <field x="1"/>
    <field x="2"/>
    <field x="4"/>
  </rowFields>
  <rowItems count="75">
    <i>
      <x/>
    </i>
    <i r="1">
      <x v="6"/>
    </i>
    <i r="2">
      <x v="27"/>
    </i>
    <i r="2">
      <x v="28"/>
    </i>
    <i r="2">
      <x v="29"/>
    </i>
    <i r="2">
      <x v="64"/>
    </i>
    <i r="3">
      <x v="31"/>
    </i>
    <i r="2">
      <x v="65"/>
    </i>
    <i r="3">
      <x v="32"/>
    </i>
    <i r="3">
      <x v="115"/>
    </i>
    <i r="3">
      <x v="116"/>
    </i>
    <i r="3">
      <x v="117"/>
    </i>
    <i r="3">
      <x v="118"/>
    </i>
    <i r="1">
      <x v="7"/>
    </i>
    <i r="2">
      <x v="35"/>
    </i>
    <i r="2">
      <x v="37"/>
    </i>
    <i r="1">
      <x v="9"/>
    </i>
    <i r="2">
      <x v="46"/>
    </i>
    <i r="2">
      <x v="66"/>
    </i>
    <i r="3">
      <x v="119"/>
    </i>
    <i r="1">
      <x v="10"/>
    </i>
    <i r="2">
      <x v="48"/>
    </i>
    <i r="2">
      <x v="49"/>
    </i>
    <i>
      <x v="3"/>
    </i>
    <i r="1">
      <x v="2"/>
    </i>
    <i r="2">
      <x v="12"/>
    </i>
    <i r="1">
      <x v="7"/>
    </i>
    <i r="2">
      <x v="33"/>
    </i>
    <i r="2">
      <x v="34"/>
    </i>
    <i r="2">
      <x v="36"/>
    </i>
    <i r="2">
      <x v="37"/>
    </i>
    <i r="2">
      <x v="58"/>
    </i>
    <i r="3">
      <x v="68"/>
    </i>
    <i r="3">
      <x v="97"/>
    </i>
    <i r="1">
      <x v="8"/>
    </i>
    <i r="2">
      <x v="38"/>
    </i>
    <i r="2">
      <x v="39"/>
    </i>
    <i r="1">
      <x v="9"/>
    </i>
    <i r="2">
      <x v="47"/>
    </i>
    <i>
      <x v="4"/>
    </i>
    <i r="1">
      <x v="5"/>
    </i>
    <i r="2">
      <x v="21"/>
    </i>
    <i r="2">
      <x v="22"/>
    </i>
    <i r="2">
      <x v="23"/>
    </i>
    <i r="2">
      <x v="24"/>
    </i>
    <i>
      <x v="5"/>
    </i>
    <i r="1">
      <x v="3"/>
    </i>
    <i r="2">
      <x v="15"/>
    </i>
    <i r="1">
      <x v="4"/>
    </i>
    <i r="2">
      <x v="19"/>
    </i>
    <i r="2">
      <x v="20"/>
    </i>
    <i r="1">
      <x v="6"/>
    </i>
    <i r="2">
      <x v="31"/>
    </i>
    <i r="2">
      <x v="32"/>
    </i>
    <i r="1">
      <x v="11"/>
    </i>
    <i r="2">
      <x v="52"/>
    </i>
    <i r="2">
      <x v="63"/>
    </i>
    <i r="3">
      <x v="102"/>
    </i>
    <i>
      <x v="6"/>
    </i>
    <i r="1">
      <x/>
    </i>
    <i r="2">
      <x/>
    </i>
    <i r="1">
      <x v="4"/>
    </i>
    <i r="2">
      <x v="17"/>
    </i>
    <i r="2">
      <x v="18"/>
    </i>
    <i r="2">
      <x v="19"/>
    </i>
    <i>
      <x v="7"/>
    </i>
    <i r="1">
      <x v="1"/>
    </i>
    <i r="2">
      <x v="6"/>
    </i>
    <i r="1">
      <x v="9"/>
    </i>
    <i r="2">
      <x v="43"/>
    </i>
    <i r="2">
      <x v="45"/>
    </i>
    <i>
      <x v="9"/>
    </i>
    <i r="1">
      <x v="4"/>
    </i>
    <i r="2">
      <x v="19"/>
    </i>
    <i t="grand">
      <x/>
    </i>
  </rowItems>
  <colFields count="1">
    <field x="11"/>
  </colFields>
  <colItems count="4">
    <i>
      <x v="4"/>
    </i>
    <i>
      <x v="5"/>
    </i>
    <i>
      <x v="6"/>
    </i>
    <i t="grand">
      <x/>
    </i>
  </colItems>
  <dataFields count="1">
    <dataField name="Task Resource RAG" fld="11" subtotal="count" baseField="0" baseItem="0"/>
  </dataFields>
  <chartFormats count="3">
    <chartFormat chart="6" format="0" series="1">
      <pivotArea type="data" outline="0" fieldPosition="0">
        <references count="2">
          <reference field="4294967294" count="1" selected="0">
            <x v="0"/>
          </reference>
          <reference field="11" count="1" selected="0">
            <x v="5"/>
          </reference>
        </references>
      </pivotArea>
    </chartFormat>
    <chartFormat chart="6" format="1" series="1">
      <pivotArea type="data" outline="0" fieldPosition="0">
        <references count="2">
          <reference field="4294967294" count="1" selected="0">
            <x v="0"/>
          </reference>
          <reference field="11" count="1" selected="0">
            <x v="6"/>
          </reference>
        </references>
      </pivotArea>
    </chartFormat>
    <chartFormat chart="6" format="2" series="1">
      <pivotArea type="data" outline="0" fieldPosition="0">
        <references count="2">
          <reference field="4294967294" count="1" selected="0">
            <x v="0"/>
          </reference>
          <reference field="1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CB90-DFC8-4995-BAE5-DAF0EAF1E1E4}">
  <dimension ref="A1:G54"/>
  <sheetViews>
    <sheetView showGridLines="0" zoomScaleNormal="100" workbookViewId="0">
      <selection activeCell="B21" sqref="B21"/>
    </sheetView>
  </sheetViews>
  <sheetFormatPr defaultRowHeight="14.5"/>
  <cols>
    <col min="1" max="1" width="36.1796875" customWidth="1"/>
    <col min="2" max="2" width="16.7265625" style="10" customWidth="1"/>
    <col min="3" max="3" width="5.7265625" hidden="1" customWidth="1"/>
    <col min="4" max="4" width="8.54296875" style="12" bestFit="1" customWidth="1"/>
    <col min="5" max="6" width="6.7265625" style="10" customWidth="1"/>
    <col min="7" max="7" width="8.54296875" style="13" bestFit="1" customWidth="1"/>
  </cols>
  <sheetData>
    <row r="1" spans="1:7" ht="29">
      <c r="A1" s="14" t="s">
        <v>0</v>
      </c>
      <c r="B1" s="15" t="s">
        <v>1</v>
      </c>
      <c r="C1" s="14" t="s">
        <v>2</v>
      </c>
      <c r="D1" s="61" t="s">
        <v>3</v>
      </c>
      <c r="E1" s="62"/>
      <c r="F1" s="62"/>
      <c r="G1" s="63"/>
    </row>
    <row r="2" spans="1:7">
      <c r="A2" s="11" t="s">
        <v>4</v>
      </c>
      <c r="B2" s="16" t="s">
        <v>5</v>
      </c>
      <c r="C2">
        <f>COUNTIF(Tasks!C:C,Summary!B2)</f>
        <v>3</v>
      </c>
      <c r="D2" s="58" t="s">
        <v>6</v>
      </c>
      <c r="E2" s="59"/>
      <c r="F2" s="59"/>
      <c r="G2" s="60"/>
    </row>
    <row r="3" spans="1:7">
      <c r="A3" t="s">
        <v>4</v>
      </c>
      <c r="B3" s="10" t="s">
        <v>7</v>
      </c>
      <c r="C3">
        <f>COUNTIF(Tasks!C:C,Summary!B3)</f>
        <v>0</v>
      </c>
      <c r="D3" s="58" t="str">
        <f t="shared" ref="D3:D54" si="0">B3&amp;".T"&amp;$C3</f>
        <v>S1.O2.T0</v>
      </c>
      <c r="E3" s="59"/>
      <c r="F3" s="59"/>
      <c r="G3" s="60"/>
    </row>
    <row r="4" spans="1:7">
      <c r="A4" s="11" t="s">
        <v>4</v>
      </c>
      <c r="B4" s="16" t="s">
        <v>8</v>
      </c>
      <c r="C4">
        <f>COUNTIF(Tasks!C:C,Summary!B4)</f>
        <v>4</v>
      </c>
      <c r="D4" s="58" t="str">
        <f t="shared" si="0"/>
        <v>S1.O3.T4</v>
      </c>
      <c r="E4" s="59"/>
      <c r="F4" s="59"/>
      <c r="G4" s="60"/>
    </row>
    <row r="5" spans="1:7">
      <c r="A5" t="s">
        <v>4</v>
      </c>
      <c r="B5" s="10" t="s">
        <v>9</v>
      </c>
      <c r="C5">
        <f>COUNTIF(Tasks!C:C,Summary!B5)</f>
        <v>1</v>
      </c>
      <c r="D5" s="58" t="str">
        <f t="shared" si="0"/>
        <v>S1.O4.T1</v>
      </c>
      <c r="E5" s="59"/>
      <c r="F5" s="59"/>
      <c r="G5" s="60"/>
    </row>
    <row r="6" spans="1:7">
      <c r="A6" s="11" t="s">
        <v>4</v>
      </c>
      <c r="B6" s="16" t="s">
        <v>10</v>
      </c>
      <c r="C6">
        <f>COUNTIF(Tasks!C:C,Summary!B6)</f>
        <v>1</v>
      </c>
      <c r="D6" s="58" t="str">
        <f t="shared" si="0"/>
        <v>S1.O5.T1</v>
      </c>
      <c r="E6" s="59"/>
      <c r="F6" s="59"/>
      <c r="G6" s="60"/>
    </row>
    <row r="7" spans="1:7">
      <c r="A7" t="s">
        <v>4</v>
      </c>
      <c r="B7" s="10" t="s">
        <v>11</v>
      </c>
      <c r="C7">
        <f>COUNTIF(Tasks!C:C,Summary!B7)</f>
        <v>1</v>
      </c>
      <c r="D7" s="58" t="str">
        <f t="shared" si="0"/>
        <v>S1.O6.T1</v>
      </c>
      <c r="E7" s="59"/>
      <c r="F7" s="59"/>
      <c r="G7" s="60"/>
    </row>
    <row r="8" spans="1:7">
      <c r="A8" s="11" t="s">
        <v>4</v>
      </c>
      <c r="B8" s="16" t="s">
        <v>12</v>
      </c>
      <c r="C8">
        <f>COUNTIF(Tasks!C:C,Summary!B8)</f>
        <v>2</v>
      </c>
      <c r="D8" s="58" t="str">
        <f t="shared" si="0"/>
        <v>S2.O1.T2</v>
      </c>
      <c r="E8" s="59"/>
      <c r="F8" s="59"/>
      <c r="G8" s="60"/>
    </row>
    <row r="9" spans="1:7">
      <c r="A9" t="s">
        <v>4</v>
      </c>
      <c r="B9" s="10" t="s">
        <v>13</v>
      </c>
      <c r="C9">
        <f>COUNTIF(Tasks!C:C,Summary!B9)</f>
        <v>1</v>
      </c>
      <c r="D9" s="58" t="str">
        <f t="shared" si="0"/>
        <v>S2.O2.T1</v>
      </c>
      <c r="E9" s="59"/>
      <c r="F9" s="59"/>
      <c r="G9" s="60"/>
    </row>
    <row r="10" spans="1:7">
      <c r="A10" s="11" t="s">
        <v>4</v>
      </c>
      <c r="B10" s="16" t="s">
        <v>14</v>
      </c>
      <c r="C10">
        <f>COUNTIF(Tasks!C:C,Summary!B10)</f>
        <v>10</v>
      </c>
      <c r="D10" s="58" t="str">
        <f t="shared" si="0"/>
        <v>S2.O3.T10</v>
      </c>
      <c r="E10" s="59"/>
      <c r="F10" s="59"/>
      <c r="G10" s="60"/>
    </row>
    <row r="11" spans="1:7">
      <c r="A11" t="s">
        <v>4</v>
      </c>
      <c r="B11" s="10" t="s">
        <v>15</v>
      </c>
      <c r="C11">
        <f>COUNTIF(Tasks!C:C,Summary!B11)</f>
        <v>1</v>
      </c>
      <c r="D11" s="58" t="str">
        <f t="shared" si="0"/>
        <v>S2.O4.T1</v>
      </c>
      <c r="E11" s="59"/>
      <c r="F11" s="59"/>
      <c r="G11" s="60"/>
    </row>
    <row r="12" spans="1:7">
      <c r="A12" s="11" t="s">
        <v>4</v>
      </c>
      <c r="B12" s="16" t="s">
        <v>16</v>
      </c>
      <c r="C12">
        <f>COUNTIF(Tasks!C:C,Summary!B12)</f>
        <v>6</v>
      </c>
      <c r="D12" s="58" t="str">
        <f t="shared" si="0"/>
        <v>S3.O1.T6</v>
      </c>
      <c r="E12" s="59"/>
      <c r="F12" s="59"/>
      <c r="G12" s="60"/>
    </row>
    <row r="13" spans="1:7">
      <c r="A13" t="s">
        <v>4</v>
      </c>
      <c r="B13" s="10" t="s">
        <v>17</v>
      </c>
      <c r="C13">
        <f>COUNTIF(Tasks!C:C,Summary!B13)</f>
        <v>3</v>
      </c>
      <c r="D13" s="58" t="str">
        <f t="shared" si="0"/>
        <v>S3.O2.T3</v>
      </c>
      <c r="E13" s="59"/>
      <c r="F13" s="59"/>
      <c r="G13" s="60"/>
    </row>
    <row r="14" spans="1:7">
      <c r="A14" s="11" t="s">
        <v>4</v>
      </c>
      <c r="B14" s="16" t="s">
        <v>18</v>
      </c>
      <c r="C14">
        <f>COUNTIF(Tasks!C:C,Summary!B14)</f>
        <v>2</v>
      </c>
      <c r="D14" s="58" t="str">
        <f t="shared" si="0"/>
        <v>S3.O3.T2</v>
      </c>
      <c r="E14" s="59"/>
      <c r="F14" s="59"/>
      <c r="G14" s="60"/>
    </row>
    <row r="15" spans="1:7">
      <c r="A15" t="s">
        <v>4</v>
      </c>
      <c r="B15" s="10" t="s">
        <v>19</v>
      </c>
      <c r="C15">
        <f>COUNTIF(Tasks!C:C,Summary!B15)</f>
        <v>1</v>
      </c>
      <c r="D15" s="58" t="str">
        <f t="shared" si="0"/>
        <v>S3.O4.T1</v>
      </c>
      <c r="E15" s="59"/>
      <c r="F15" s="59"/>
      <c r="G15" s="60"/>
    </row>
    <row r="16" spans="1:7">
      <c r="A16" s="11" t="s">
        <v>4</v>
      </c>
      <c r="B16" s="16" t="s">
        <v>20</v>
      </c>
      <c r="C16">
        <f>COUNTIF(Tasks!C:C,Summary!B16)</f>
        <v>11</v>
      </c>
      <c r="D16" s="58" t="str">
        <f>B16&amp;".T"&amp;1</f>
        <v>S4.O1.T1</v>
      </c>
      <c r="E16" s="59"/>
      <c r="F16" s="59" t="s">
        <v>21</v>
      </c>
      <c r="G16" s="59"/>
    </row>
    <row r="17" spans="1:7">
      <c r="A17" t="s">
        <v>4</v>
      </c>
      <c r="B17" s="10" t="s">
        <v>22</v>
      </c>
      <c r="C17">
        <f>COUNTIF(Tasks!C:C,Summary!B17)</f>
        <v>2</v>
      </c>
      <c r="D17" s="58" t="str">
        <f t="shared" si="0"/>
        <v>S4.O2.T2</v>
      </c>
      <c r="E17" s="59"/>
      <c r="F17" s="59"/>
      <c r="G17" s="60"/>
    </row>
    <row r="18" spans="1:7">
      <c r="A18" s="11" t="s">
        <v>4</v>
      </c>
      <c r="B18" s="16" t="s">
        <v>23</v>
      </c>
      <c r="C18">
        <f>COUNTIF(Tasks!C:C,Summary!B18)</f>
        <v>3</v>
      </c>
      <c r="D18" s="58" t="str">
        <f t="shared" si="0"/>
        <v>S4.O3.T3</v>
      </c>
      <c r="E18" s="59"/>
      <c r="F18" s="59"/>
      <c r="G18" s="60"/>
    </row>
    <row r="19" spans="1:7">
      <c r="A19" t="s">
        <v>4</v>
      </c>
      <c r="B19" s="10" t="s">
        <v>24</v>
      </c>
      <c r="C19">
        <f>COUNTIF(Tasks!C:C,Summary!B19)</f>
        <v>1</v>
      </c>
      <c r="D19" s="58" t="str">
        <f t="shared" si="0"/>
        <v>S4.O4.T1</v>
      </c>
      <c r="E19" s="59"/>
      <c r="F19" s="59"/>
      <c r="G19" s="60"/>
    </row>
    <row r="20" spans="1:7">
      <c r="A20" s="11" t="s">
        <v>4</v>
      </c>
      <c r="B20" s="16" t="s">
        <v>25</v>
      </c>
      <c r="C20">
        <f>COUNTIF(Tasks!C:C,Summary!B20)</f>
        <v>1</v>
      </c>
      <c r="D20" s="58" t="str">
        <f t="shared" si="0"/>
        <v>S4.O5.T1</v>
      </c>
      <c r="E20" s="59"/>
      <c r="F20" s="59"/>
      <c r="G20" s="60"/>
    </row>
    <row r="21" spans="1:7">
      <c r="A21" t="s">
        <v>4</v>
      </c>
      <c r="B21" s="10" t="s">
        <v>26</v>
      </c>
      <c r="C21">
        <f>COUNTIF(Tasks!C:C,Summary!B21)</f>
        <v>1</v>
      </c>
      <c r="D21" s="58" t="str">
        <f t="shared" si="0"/>
        <v>S4.O6.T1</v>
      </c>
      <c r="E21" s="59"/>
      <c r="F21" s="59"/>
      <c r="G21" s="60"/>
    </row>
    <row r="22" spans="1:7">
      <c r="A22" s="11" t="s">
        <v>4</v>
      </c>
      <c r="B22" s="16" t="s">
        <v>27</v>
      </c>
      <c r="C22">
        <f>COUNTIF(Tasks!C:C,Summary!B22)</f>
        <v>1</v>
      </c>
      <c r="D22" s="58" t="str">
        <f t="shared" si="0"/>
        <v>S4.O7.T1</v>
      </c>
      <c r="E22" s="59"/>
      <c r="F22" s="59"/>
      <c r="G22" s="60"/>
    </row>
    <row r="23" spans="1:7">
      <c r="A23" t="s">
        <v>4</v>
      </c>
      <c r="B23" s="10" t="s">
        <v>28</v>
      </c>
      <c r="C23">
        <f>COUNTIF(Tasks!C:C,Summary!B23)</f>
        <v>5</v>
      </c>
      <c r="D23" s="58" t="str">
        <f t="shared" si="0"/>
        <v>S4.O8.T5</v>
      </c>
      <c r="E23" s="59"/>
      <c r="F23" s="59"/>
      <c r="G23" s="60"/>
    </row>
    <row r="24" spans="1:7">
      <c r="A24" s="11" t="s">
        <v>29</v>
      </c>
      <c r="B24" s="16" t="s">
        <v>30</v>
      </c>
      <c r="C24">
        <f>COUNTIF(Tasks!C:C,Summary!B24)</f>
        <v>3</v>
      </c>
      <c r="D24" s="58" t="str">
        <f>B24&amp;".T"&amp;$C24</f>
        <v>S5.O1.T3</v>
      </c>
      <c r="E24" s="59"/>
      <c r="F24" s="59"/>
      <c r="G24" s="60"/>
    </row>
    <row r="25" spans="1:7">
      <c r="A25" t="s">
        <v>29</v>
      </c>
      <c r="B25" s="10" t="s">
        <v>31</v>
      </c>
      <c r="C25">
        <f>COUNTIF(Tasks!C:C,Summary!B25)</f>
        <v>1</v>
      </c>
      <c r="D25" s="58" t="str">
        <f t="shared" si="0"/>
        <v>S5.O2.T1</v>
      </c>
      <c r="E25" s="59"/>
      <c r="F25" s="59"/>
      <c r="G25" s="60"/>
    </row>
    <row r="26" spans="1:7">
      <c r="A26" s="11" t="s">
        <v>29</v>
      </c>
      <c r="B26" s="16" t="s">
        <v>32</v>
      </c>
      <c r="C26">
        <f>COUNTIF(Tasks!C:C,Summary!B26)</f>
        <v>1</v>
      </c>
      <c r="D26" s="58" t="str">
        <f t="shared" si="0"/>
        <v>S5.O3.T1</v>
      </c>
      <c r="E26" s="59"/>
      <c r="F26" s="59"/>
      <c r="G26" s="60"/>
    </row>
    <row r="27" spans="1:7">
      <c r="A27" t="s">
        <v>29</v>
      </c>
      <c r="B27" s="10" t="s">
        <v>33</v>
      </c>
      <c r="C27">
        <f>COUNTIF(Tasks!C:C,Summary!B27)</f>
        <v>2</v>
      </c>
      <c r="D27" s="58" t="str">
        <f t="shared" si="0"/>
        <v>S5.O4.T2</v>
      </c>
      <c r="E27" s="59"/>
      <c r="F27" s="59"/>
      <c r="G27" s="60"/>
    </row>
    <row r="28" spans="1:7">
      <c r="A28" s="11" t="s">
        <v>29</v>
      </c>
      <c r="B28" s="16" t="s">
        <v>34</v>
      </c>
      <c r="C28">
        <f>COUNTIF(Tasks!C:C,Summary!B28)</f>
        <v>2</v>
      </c>
      <c r="D28" s="58" t="str">
        <f t="shared" si="0"/>
        <v>S5.O5.T2</v>
      </c>
      <c r="E28" s="59"/>
      <c r="F28" s="59"/>
      <c r="G28" s="60"/>
    </row>
    <row r="29" spans="1:7">
      <c r="A29" t="s">
        <v>29</v>
      </c>
      <c r="B29" s="10" t="s">
        <v>35</v>
      </c>
      <c r="C29">
        <f>COUNTIF(Tasks!C:C,Summary!B29)</f>
        <v>1</v>
      </c>
      <c r="D29" s="58" t="str">
        <f t="shared" si="0"/>
        <v>S6.O1.T1</v>
      </c>
      <c r="E29" s="59"/>
      <c r="F29" s="59"/>
      <c r="G29" s="60"/>
    </row>
    <row r="30" spans="1:7">
      <c r="A30" s="11" t="s">
        <v>29</v>
      </c>
      <c r="B30" s="16" t="s">
        <v>36</v>
      </c>
      <c r="C30">
        <f>COUNTIF(Tasks!C:C,Summary!B30)</f>
        <v>1</v>
      </c>
      <c r="D30" s="58" t="str">
        <f t="shared" si="0"/>
        <v>S6.O2.T1</v>
      </c>
      <c r="E30" s="59"/>
      <c r="F30" s="59"/>
      <c r="G30" s="60"/>
    </row>
    <row r="31" spans="1:7">
      <c r="A31" t="s">
        <v>37</v>
      </c>
      <c r="B31" s="10" t="s">
        <v>38</v>
      </c>
      <c r="C31">
        <f>COUNTIF(Tasks!C:C,Summary!B31)</f>
        <v>2</v>
      </c>
      <c r="D31" s="58" t="str">
        <f t="shared" si="0"/>
        <v>S7.O1.T2</v>
      </c>
      <c r="E31" s="59"/>
      <c r="F31" s="59"/>
      <c r="G31" s="60"/>
    </row>
    <row r="32" spans="1:7">
      <c r="A32" s="11" t="s">
        <v>37</v>
      </c>
      <c r="B32" s="16" t="s">
        <v>39</v>
      </c>
      <c r="C32">
        <f>COUNTIF(Tasks!C:C,Summary!B32)</f>
        <v>1</v>
      </c>
      <c r="D32" s="58" t="str">
        <f t="shared" si="0"/>
        <v>S7.O2.T1</v>
      </c>
      <c r="E32" s="59"/>
      <c r="F32" s="59"/>
      <c r="G32" s="60"/>
    </row>
    <row r="33" spans="1:7">
      <c r="A33" t="s">
        <v>37</v>
      </c>
      <c r="B33" s="10" t="s">
        <v>40</v>
      </c>
      <c r="C33">
        <f>COUNTIF(Tasks!C:C,Summary!B33)</f>
        <v>1</v>
      </c>
      <c r="D33" s="58" t="str">
        <f t="shared" si="0"/>
        <v>S7.O3.T1</v>
      </c>
      <c r="E33" s="59"/>
      <c r="F33" s="59"/>
      <c r="G33" s="60"/>
    </row>
    <row r="34" spans="1:7">
      <c r="A34" s="11" t="s">
        <v>37</v>
      </c>
      <c r="B34" s="16" t="s">
        <v>41</v>
      </c>
      <c r="C34">
        <f>COUNTIF(Tasks!C:C,Summary!B34)</f>
        <v>1</v>
      </c>
      <c r="D34" s="58" t="str">
        <f>B34&amp;".T"&amp;$C34</f>
        <v>S7.O4.T1</v>
      </c>
      <c r="E34" s="59"/>
      <c r="F34" s="59"/>
      <c r="G34" s="60"/>
    </row>
    <row r="35" spans="1:7">
      <c r="A35" t="s">
        <v>37</v>
      </c>
      <c r="B35" s="10" t="s">
        <v>42</v>
      </c>
      <c r="C35">
        <f>COUNTIF(Tasks!C:C,Summary!B35)</f>
        <v>4</v>
      </c>
      <c r="D35" s="12" t="str">
        <f>B35&amp;".T"&amp;1</f>
        <v>S7.O5.T1</v>
      </c>
      <c r="E35" s="59" t="str">
        <f>B35&amp;".T"&amp;$C35</f>
        <v>S7.O5.T4</v>
      </c>
      <c r="F35" s="59"/>
      <c r="G35" s="13" t="s">
        <v>43</v>
      </c>
    </row>
    <row r="36" spans="1:7">
      <c r="A36" s="11" t="s">
        <v>37</v>
      </c>
      <c r="B36" s="16" t="s">
        <v>44</v>
      </c>
      <c r="C36">
        <f>COUNTIF(Tasks!C:C,Summary!B36)</f>
        <v>2</v>
      </c>
      <c r="D36" s="58" t="str">
        <f t="shared" si="0"/>
        <v>S7.O6.T2</v>
      </c>
      <c r="E36" s="59"/>
      <c r="F36" s="59"/>
      <c r="G36" s="60"/>
    </row>
    <row r="37" spans="1:7">
      <c r="A37" t="s">
        <v>37</v>
      </c>
      <c r="B37" s="10" t="s">
        <v>45</v>
      </c>
      <c r="C37">
        <f>COUNTIF(Tasks!C:C,Summary!B37)</f>
        <v>3</v>
      </c>
      <c r="D37" s="58" t="str">
        <f t="shared" si="0"/>
        <v>S8.O1.T3</v>
      </c>
      <c r="E37" s="59"/>
      <c r="F37" s="59"/>
      <c r="G37" s="60"/>
    </row>
    <row r="38" spans="1:7">
      <c r="A38" s="11" t="s">
        <v>37</v>
      </c>
      <c r="B38" s="16" t="s">
        <v>46</v>
      </c>
      <c r="C38">
        <f>COUNTIF(Tasks!C:C,Summary!B38)</f>
        <v>1</v>
      </c>
      <c r="D38" s="58" t="str">
        <f t="shared" si="0"/>
        <v>S8.O2.T1</v>
      </c>
      <c r="E38" s="59"/>
      <c r="F38" s="59"/>
      <c r="G38" s="60"/>
    </row>
    <row r="39" spans="1:7">
      <c r="A39" t="s">
        <v>37</v>
      </c>
      <c r="B39" s="10" t="s">
        <v>47</v>
      </c>
      <c r="C39">
        <f>COUNTIF(Tasks!C:C,Summary!B39)</f>
        <v>1</v>
      </c>
      <c r="D39" s="58" t="str">
        <f t="shared" si="0"/>
        <v>S9.O1.T1</v>
      </c>
      <c r="E39" s="59"/>
      <c r="F39" s="59"/>
      <c r="G39" s="60"/>
    </row>
    <row r="40" spans="1:7">
      <c r="A40" s="11" t="s">
        <v>37</v>
      </c>
      <c r="B40" s="16" t="s">
        <v>48</v>
      </c>
      <c r="C40">
        <f>COUNTIF(Tasks!C:C,Summary!B40)</f>
        <v>1</v>
      </c>
      <c r="D40" s="58" t="str">
        <f t="shared" si="0"/>
        <v>S9.O2.T1</v>
      </c>
      <c r="E40" s="59"/>
      <c r="F40" s="59"/>
      <c r="G40" s="60"/>
    </row>
    <row r="41" spans="1:7">
      <c r="A41" t="s">
        <v>37</v>
      </c>
      <c r="B41" s="10" t="s">
        <v>49</v>
      </c>
      <c r="C41">
        <f>COUNTIF(Tasks!C:C,Summary!B41)</f>
        <v>1</v>
      </c>
      <c r="D41" s="58" t="str">
        <f t="shared" si="0"/>
        <v>S9.O3.T1</v>
      </c>
      <c r="E41" s="59"/>
      <c r="F41" s="59"/>
      <c r="G41" s="60"/>
    </row>
    <row r="42" spans="1:7">
      <c r="A42" s="11" t="s">
        <v>50</v>
      </c>
      <c r="B42" s="16" t="s">
        <v>51</v>
      </c>
      <c r="C42">
        <f>COUNTIF(Tasks!C:C,Summary!B42)</f>
        <v>1</v>
      </c>
      <c r="D42" s="58" t="str">
        <f t="shared" si="0"/>
        <v>S10.O1.T1</v>
      </c>
      <c r="E42" s="59"/>
      <c r="F42" s="59"/>
      <c r="G42" s="60"/>
    </row>
    <row r="43" spans="1:7">
      <c r="A43" t="s">
        <v>50</v>
      </c>
      <c r="B43" s="10" t="s">
        <v>52</v>
      </c>
      <c r="C43">
        <f>COUNTIF(Tasks!C:C,Summary!B43)</f>
        <v>1</v>
      </c>
      <c r="D43" s="58" t="str">
        <f t="shared" si="0"/>
        <v>S10.O2.T1</v>
      </c>
      <c r="E43" s="59"/>
      <c r="F43" s="59"/>
      <c r="G43" s="60"/>
    </row>
    <row r="44" spans="1:7">
      <c r="A44" s="11" t="s">
        <v>50</v>
      </c>
      <c r="B44" s="16" t="s">
        <v>53</v>
      </c>
      <c r="C44">
        <f>COUNTIF(Tasks!C:C,Summary!B44)</f>
        <v>1</v>
      </c>
      <c r="D44" s="58" t="str">
        <f t="shared" si="0"/>
        <v>S10.O3.T1</v>
      </c>
      <c r="E44" s="59"/>
      <c r="F44" s="59"/>
      <c r="G44" s="60"/>
    </row>
    <row r="45" spans="1:7">
      <c r="A45" t="s">
        <v>50</v>
      </c>
      <c r="B45" s="10" t="s">
        <v>54</v>
      </c>
      <c r="C45">
        <f>COUNTIF(Tasks!C:C,Summary!B45)</f>
        <v>1</v>
      </c>
      <c r="D45" s="58" t="str">
        <f t="shared" si="0"/>
        <v>S11.O1.T1</v>
      </c>
      <c r="E45" s="59"/>
      <c r="F45" s="59"/>
      <c r="G45" s="60"/>
    </row>
    <row r="46" spans="1:7">
      <c r="A46" s="11" t="s">
        <v>50</v>
      </c>
      <c r="B46" s="16" t="s">
        <v>55</v>
      </c>
      <c r="C46">
        <f>COUNTIF(Tasks!C:C,Summary!B46)</f>
        <v>1</v>
      </c>
      <c r="D46" s="58" t="str">
        <f t="shared" si="0"/>
        <v>S11.O2.T1</v>
      </c>
      <c r="E46" s="59"/>
      <c r="F46" s="59"/>
      <c r="G46" s="60"/>
    </row>
    <row r="47" spans="1:7">
      <c r="A47" t="s">
        <v>50</v>
      </c>
      <c r="B47" s="10" t="s">
        <v>56</v>
      </c>
      <c r="C47">
        <f>COUNTIF(Tasks!C:C,Summary!B47)</f>
        <v>1</v>
      </c>
      <c r="D47" s="58" t="str">
        <f t="shared" si="0"/>
        <v>S11.O3.T1</v>
      </c>
      <c r="E47" s="59"/>
      <c r="F47" s="59"/>
      <c r="G47" s="60"/>
    </row>
    <row r="48" spans="1:7">
      <c r="A48" s="11" t="s">
        <v>50</v>
      </c>
      <c r="B48" s="16" t="s">
        <v>57</v>
      </c>
      <c r="C48">
        <f>COUNTIF(Tasks!C:C,Summary!B48)</f>
        <v>1</v>
      </c>
      <c r="D48" s="58" t="str">
        <f t="shared" si="0"/>
        <v>S11.O4.T1</v>
      </c>
      <c r="E48" s="59"/>
      <c r="F48" s="59"/>
      <c r="G48" s="60"/>
    </row>
    <row r="49" spans="1:7">
      <c r="A49" t="s">
        <v>50</v>
      </c>
      <c r="B49" s="10" t="s">
        <v>58</v>
      </c>
      <c r="C49">
        <f>COUNTIF(Tasks!C:C,Summary!B49)</f>
        <v>1</v>
      </c>
      <c r="D49" s="58" t="str">
        <f t="shared" si="0"/>
        <v>S12.O1.T1</v>
      </c>
      <c r="E49" s="59"/>
      <c r="F49" s="59"/>
      <c r="G49" s="60"/>
    </row>
    <row r="50" spans="1:7">
      <c r="A50" s="11" t="s">
        <v>50</v>
      </c>
      <c r="B50" s="16" t="s">
        <v>59</v>
      </c>
      <c r="C50">
        <f>COUNTIF(Tasks!C:C,Summary!B50)</f>
        <v>1</v>
      </c>
      <c r="D50" s="58" t="str">
        <f t="shared" si="0"/>
        <v>S12.O2.T1</v>
      </c>
      <c r="E50" s="59"/>
      <c r="F50" s="59"/>
      <c r="G50" s="60"/>
    </row>
    <row r="51" spans="1:7">
      <c r="A51" t="s">
        <v>50</v>
      </c>
      <c r="B51" s="10" t="s">
        <v>60</v>
      </c>
      <c r="C51">
        <f>COUNTIF(Tasks!C:C,Summary!B51)</f>
        <v>1</v>
      </c>
      <c r="D51" s="58" t="str">
        <f t="shared" si="0"/>
        <v>S12.O3.T1</v>
      </c>
      <c r="E51" s="59"/>
      <c r="F51" s="59"/>
      <c r="G51" s="60"/>
    </row>
    <row r="52" spans="1:7">
      <c r="A52" s="11" t="s">
        <v>50</v>
      </c>
      <c r="B52" s="16" t="s">
        <v>61</v>
      </c>
      <c r="C52">
        <f>COUNTIF(Tasks!C:C,Summary!B52)</f>
        <v>1</v>
      </c>
      <c r="D52" s="58" t="str">
        <f t="shared" si="0"/>
        <v>S12.O4.T1</v>
      </c>
      <c r="E52" s="59"/>
      <c r="F52" s="59"/>
      <c r="G52" s="60"/>
    </row>
    <row r="53" spans="1:7">
      <c r="A53" t="s">
        <v>62</v>
      </c>
      <c r="B53" s="10" t="s">
        <v>63</v>
      </c>
      <c r="C53">
        <f>COUNTIF(Tasks!C:C,Summary!B53)</f>
        <v>0</v>
      </c>
      <c r="D53" s="58" t="str">
        <f t="shared" si="0"/>
        <v>SX.O1.T0</v>
      </c>
      <c r="E53" s="59"/>
      <c r="F53" s="59"/>
      <c r="G53" s="60"/>
    </row>
    <row r="54" spans="1:7">
      <c r="A54" s="11" t="s">
        <v>62</v>
      </c>
      <c r="B54" s="16" t="s">
        <v>64</v>
      </c>
      <c r="C54">
        <f>COUNTIF(Tasks!C:C,Summary!B54)</f>
        <v>0</v>
      </c>
      <c r="D54" s="58" t="str">
        <f t="shared" si="0"/>
        <v>SX.O2.T0</v>
      </c>
      <c r="E54" s="59"/>
      <c r="F54" s="59"/>
      <c r="G54" s="60"/>
    </row>
  </sheetData>
  <mergeCells count="55">
    <mergeCell ref="D54:G54"/>
    <mergeCell ref="D48:G48"/>
    <mergeCell ref="D49:G49"/>
    <mergeCell ref="D50:G50"/>
    <mergeCell ref="D51:G51"/>
    <mergeCell ref="D52:G52"/>
    <mergeCell ref="D53:G53"/>
    <mergeCell ref="D47:G47"/>
    <mergeCell ref="D36:G36"/>
    <mergeCell ref="D37:G37"/>
    <mergeCell ref="D38:G38"/>
    <mergeCell ref="D39:G39"/>
    <mergeCell ref="D40:G40"/>
    <mergeCell ref="D41:G41"/>
    <mergeCell ref="D42:G42"/>
    <mergeCell ref="D43:G43"/>
    <mergeCell ref="D44:G44"/>
    <mergeCell ref="D45:G45"/>
    <mergeCell ref="D46:G46"/>
    <mergeCell ref="E35:F35"/>
    <mergeCell ref="D24:G24"/>
    <mergeCell ref="D25:G25"/>
    <mergeCell ref="D26:G26"/>
    <mergeCell ref="D27:G27"/>
    <mergeCell ref="D28:G28"/>
    <mergeCell ref="D29:G29"/>
    <mergeCell ref="D30:G30"/>
    <mergeCell ref="D31:G31"/>
    <mergeCell ref="D32:G32"/>
    <mergeCell ref="D33:G33"/>
    <mergeCell ref="D34:G34"/>
    <mergeCell ref="D23:G23"/>
    <mergeCell ref="D13:G13"/>
    <mergeCell ref="D14:G14"/>
    <mergeCell ref="D15:G15"/>
    <mergeCell ref="F16:G16"/>
    <mergeCell ref="D16:E16"/>
    <mergeCell ref="D17:G17"/>
    <mergeCell ref="D18:G18"/>
    <mergeCell ref="D19:G19"/>
    <mergeCell ref="D20:G20"/>
    <mergeCell ref="D21:G21"/>
    <mergeCell ref="D22:G22"/>
    <mergeCell ref="D12:G12"/>
    <mergeCell ref="D1:G1"/>
    <mergeCell ref="D2:G2"/>
    <mergeCell ref="D3:G3"/>
    <mergeCell ref="D4:G4"/>
    <mergeCell ref="D5:G5"/>
    <mergeCell ref="D6:G6"/>
    <mergeCell ref="D7:G7"/>
    <mergeCell ref="D8:G8"/>
    <mergeCell ref="D9:G9"/>
    <mergeCell ref="D10:G10"/>
    <mergeCell ref="D11:G11"/>
  </mergeCells>
  <pageMargins left="0.7" right="0.7" top="0.75" bottom="0.75" header="0.3" footer="0.3"/>
  <pageSetup paperSize="9" orientation="landscape" horizontalDpi="1200" verticalDpi="1200" r:id="rId1"/>
  <ignoredErrors>
    <ignoredError sqref="D35" formula="1"/>
  </ignoredErrors>
  <extLst>
    <ext xmlns:x14="http://schemas.microsoft.com/office/spreadsheetml/2009/9/main" uri="{78C0D931-6437-407d-A8EE-F0AAD7539E65}">
      <x14:conditionalFormattings>
        <x14:conditionalFormatting xmlns:xm="http://schemas.microsoft.com/office/excel/2006/main">
          <x14:cfRule type="expression" priority="205" id="{FEFD762E-9C38-4D61-85BB-8927D51F9628}">
            <xm:f>VLOOKUP(D2,Tasks!$E$1:$K$105,10,FALSE)=Progress_RAG!$A$6</xm:f>
            <x14:dxf>
              <font>
                <color auto="1"/>
              </font>
              <fill>
                <patternFill>
                  <bgColor rgb="FF00B0F0"/>
                </patternFill>
              </fill>
            </x14:dxf>
          </x14:cfRule>
          <x14:cfRule type="expression" priority="206" id="{5ED75752-6EB1-4162-8EA8-1D9F4CCA0F7B}">
            <xm:f>VLOOKUP(D2,Tasks!$E$1:$K$105,10,FALSE)=Progress_RAG!$A$4</xm:f>
            <x14:dxf>
              <font>
                <color auto="1"/>
              </font>
              <fill>
                <patternFill>
                  <bgColor rgb="FFFF0000"/>
                </patternFill>
              </fill>
            </x14:dxf>
          </x14:cfRule>
          <x14:cfRule type="expression" priority="207" id="{6435DF53-1F4E-40DB-99F6-6298B043FB9C}">
            <xm:f>VLOOKUP(D2,Tasks!$E$1:$K$105,10,FALSE)=Progress_RAG!$A$3</xm:f>
            <x14:dxf>
              <font>
                <color auto="1"/>
              </font>
              <fill>
                <patternFill>
                  <bgColor rgb="FFFFC000"/>
                </patternFill>
              </fill>
            </x14:dxf>
          </x14:cfRule>
          <x14:cfRule type="expression" priority="208" id="{72C1F155-66CA-4C07-A033-A8FFC0DA1F30}">
            <xm:f>VLOOKUP(D2,Tasks!$E$1:$K$105,10,FALSE)=Progress_RAG!$A$2</xm:f>
            <x14:dxf>
              <font>
                <color auto="1"/>
              </font>
              <fill>
                <patternFill>
                  <bgColor rgb="FF92D050"/>
                </patternFill>
              </fill>
            </x14:dxf>
          </x14:cfRule>
          <x14:cfRule type="expression" priority="209" id="{F23D347D-E402-42BD-8755-50059FF73954}">
            <xm:f>VLOOKUP(D2,Tasks!$E$1:$K$105,10,FALSE)=Progress_RAG!$A$5</xm:f>
            <x14:dxf>
              <font>
                <color auto="1"/>
              </font>
              <fill>
                <patternFill>
                  <bgColor theme="6"/>
                </patternFill>
              </fill>
            </x14:dxf>
          </x14:cfRule>
          <xm:sqref>D2:G54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608C3-3851-4C7A-9406-CE680078AA54}">
  <dimension ref="A1:B16"/>
  <sheetViews>
    <sheetView workbookViewId="0">
      <selection activeCell="A19" sqref="A19"/>
    </sheetView>
  </sheetViews>
  <sheetFormatPr defaultRowHeight="14.5"/>
  <cols>
    <col min="1" max="1" width="24.453125" bestFit="1" customWidth="1"/>
    <col min="2" max="2" width="127.26953125" bestFit="1" customWidth="1"/>
  </cols>
  <sheetData>
    <row r="1" spans="1:2">
      <c r="A1" t="s">
        <v>0</v>
      </c>
      <c r="B1" t="s">
        <v>123</v>
      </c>
    </row>
    <row r="2" spans="1:2">
      <c r="A2" t="s">
        <v>124</v>
      </c>
      <c r="B2" t="s">
        <v>125</v>
      </c>
    </row>
    <row r="3" spans="1:2">
      <c r="A3" t="s">
        <v>126</v>
      </c>
      <c r="B3" t="s">
        <v>127</v>
      </c>
    </row>
    <row r="4" spans="1:2">
      <c r="A4" t="s">
        <v>128</v>
      </c>
      <c r="B4" t="s">
        <v>129</v>
      </c>
    </row>
    <row r="5" spans="1:2">
      <c r="A5" t="s">
        <v>130</v>
      </c>
      <c r="B5" t="s">
        <v>131</v>
      </c>
    </row>
    <row r="6" spans="1:2">
      <c r="A6" t="s">
        <v>132</v>
      </c>
      <c r="B6" t="s">
        <v>133</v>
      </c>
    </row>
    <row r="7" spans="1:2">
      <c r="A7" t="s">
        <v>134</v>
      </c>
      <c r="B7" t="s">
        <v>135</v>
      </c>
    </row>
    <row r="8" spans="1:2">
      <c r="A8" t="s">
        <v>136</v>
      </c>
      <c r="B8" t="s">
        <v>137</v>
      </c>
    </row>
    <row r="9" spans="1:2">
      <c r="A9" t="s">
        <v>138</v>
      </c>
      <c r="B9" t="s">
        <v>139</v>
      </c>
    </row>
    <row r="10" spans="1:2">
      <c r="A10" t="s">
        <v>140</v>
      </c>
      <c r="B10" t="s">
        <v>141</v>
      </c>
    </row>
    <row r="11" spans="1:2">
      <c r="A11" t="s">
        <v>142</v>
      </c>
      <c r="B11" t="s">
        <v>143</v>
      </c>
    </row>
    <row r="12" spans="1:2">
      <c r="A12" t="s">
        <v>144</v>
      </c>
      <c r="B12" t="s">
        <v>145</v>
      </c>
    </row>
    <row r="13" spans="1:2">
      <c r="A13" t="s">
        <v>146</v>
      </c>
      <c r="B13" t="s">
        <v>147</v>
      </c>
    </row>
    <row r="14" spans="1:2">
      <c r="A14" t="s">
        <v>148</v>
      </c>
      <c r="B14" t="s">
        <v>149</v>
      </c>
    </row>
    <row r="15" spans="1:2">
      <c r="A15" t="s">
        <v>150</v>
      </c>
      <c r="B15" t="s">
        <v>151</v>
      </c>
    </row>
    <row r="16" spans="1:2">
      <c r="A16" t="s">
        <v>152</v>
      </c>
      <c r="B16"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F1A05-59F5-43E5-88CC-E1277E759029}">
  <sheetPr>
    <pageSetUpPr fitToPage="1"/>
  </sheetPr>
  <dimension ref="A1:F55"/>
  <sheetViews>
    <sheetView zoomScaleNormal="100" workbookViewId="0">
      <pane ySplit="1" topLeftCell="A22" activePane="bottomLeft" state="frozen"/>
      <selection activeCell="C21" sqref="C21"/>
      <selection pane="bottomLeft" activeCell="C1" sqref="C1"/>
    </sheetView>
  </sheetViews>
  <sheetFormatPr defaultColWidth="9.1796875" defaultRowHeight="57" customHeight="1"/>
  <cols>
    <col min="1" max="2" width="19.81640625" style="35" customWidth="1"/>
    <col min="3" max="3" width="9.54296875" style="34" customWidth="1"/>
    <col min="4" max="4" width="82.54296875" style="36" customWidth="1"/>
    <col min="5" max="5" width="21.26953125" style="34" customWidth="1"/>
    <col min="6" max="6" width="18.54296875" style="34" bestFit="1" customWidth="1"/>
    <col min="7" max="16384" width="9.1796875" style="34"/>
  </cols>
  <sheetData>
    <row r="1" spans="1:6" ht="23.25" customHeight="1">
      <c r="A1" s="30" t="s">
        <v>0</v>
      </c>
      <c r="B1" s="30" t="s">
        <v>91</v>
      </c>
      <c r="C1" s="31" t="s">
        <v>154</v>
      </c>
      <c r="D1" s="32" t="s">
        <v>155</v>
      </c>
      <c r="E1" s="33" t="s">
        <v>156</v>
      </c>
      <c r="F1" s="33" t="s">
        <v>157</v>
      </c>
    </row>
    <row r="2" spans="1:6" ht="79.5" customHeight="1">
      <c r="A2" s="35" t="s">
        <v>4</v>
      </c>
      <c r="B2" s="35" t="s">
        <v>94</v>
      </c>
      <c r="C2" s="34" t="s">
        <v>5</v>
      </c>
      <c r="D2" s="36" t="s">
        <v>158</v>
      </c>
      <c r="E2" s="34" t="s">
        <v>77</v>
      </c>
    </row>
    <row r="3" spans="1:6" ht="89.25" customHeight="1">
      <c r="A3" s="35" t="s">
        <v>4</v>
      </c>
      <c r="B3" s="35" t="s">
        <v>94</v>
      </c>
      <c r="C3" s="34" t="s">
        <v>7</v>
      </c>
      <c r="D3" s="36" t="s">
        <v>159</v>
      </c>
      <c r="E3" s="34" t="s">
        <v>77</v>
      </c>
    </row>
    <row r="4" spans="1:6" ht="65.25" customHeight="1">
      <c r="A4" s="35" t="s">
        <v>4</v>
      </c>
      <c r="B4" s="35" t="s">
        <v>94</v>
      </c>
      <c r="C4" s="34" t="s">
        <v>8</v>
      </c>
      <c r="D4" s="36" t="s">
        <v>160</v>
      </c>
      <c r="E4" s="34" t="s">
        <v>77</v>
      </c>
    </row>
    <row r="5" spans="1:6" ht="88.5" customHeight="1">
      <c r="A5" s="35" t="s">
        <v>4</v>
      </c>
      <c r="B5" s="35" t="s">
        <v>94</v>
      </c>
      <c r="C5" s="34" t="s">
        <v>9</v>
      </c>
      <c r="D5" s="36" t="s">
        <v>161</v>
      </c>
      <c r="E5" s="34" t="s">
        <v>77</v>
      </c>
    </row>
    <row r="6" spans="1:6" ht="51" customHeight="1">
      <c r="A6" s="35" t="s">
        <v>4</v>
      </c>
      <c r="B6" s="35" t="s">
        <v>94</v>
      </c>
      <c r="C6" s="34" t="s">
        <v>10</v>
      </c>
      <c r="D6" s="36" t="s">
        <v>162</v>
      </c>
      <c r="E6" s="34" t="s">
        <v>77</v>
      </c>
    </row>
    <row r="7" spans="1:6" ht="63.75" customHeight="1">
      <c r="A7" s="35" t="s">
        <v>4</v>
      </c>
      <c r="B7" s="35" t="s">
        <v>94</v>
      </c>
      <c r="C7" s="34" t="s">
        <v>11</v>
      </c>
      <c r="D7" s="36" t="s">
        <v>163</v>
      </c>
      <c r="E7" s="34" t="s">
        <v>77</v>
      </c>
      <c r="F7" s="34" t="s">
        <v>74</v>
      </c>
    </row>
    <row r="8" spans="1:6" ht="31">
      <c r="A8" s="35" t="s">
        <v>50</v>
      </c>
      <c r="B8" s="35" t="s">
        <v>114</v>
      </c>
      <c r="C8" s="34" t="s">
        <v>51</v>
      </c>
      <c r="D8" s="36" t="s">
        <v>164</v>
      </c>
      <c r="E8" s="34" t="s">
        <v>75</v>
      </c>
    </row>
    <row r="9" spans="1:6" ht="66" customHeight="1">
      <c r="A9" s="35" t="s">
        <v>50</v>
      </c>
      <c r="B9" s="35" t="s">
        <v>114</v>
      </c>
      <c r="C9" s="34" t="s">
        <v>52</v>
      </c>
      <c r="D9" s="36" t="s">
        <v>165</v>
      </c>
      <c r="E9" s="34" t="s">
        <v>75</v>
      </c>
      <c r="F9" s="34" t="s">
        <v>166</v>
      </c>
    </row>
    <row r="10" spans="1:6" ht="67.5" customHeight="1">
      <c r="A10" s="35" t="s">
        <v>50</v>
      </c>
      <c r="B10" s="35" t="s">
        <v>114</v>
      </c>
      <c r="C10" s="34" t="s">
        <v>53</v>
      </c>
      <c r="D10" s="36" t="s">
        <v>167</v>
      </c>
      <c r="E10" s="34" t="s">
        <v>75</v>
      </c>
      <c r="F10" s="34" t="s">
        <v>166</v>
      </c>
    </row>
    <row r="11" spans="1:6" ht="61.5" customHeight="1">
      <c r="A11" s="35" t="s">
        <v>50</v>
      </c>
      <c r="B11" s="35" t="s">
        <v>116</v>
      </c>
      <c r="C11" s="34" t="s">
        <v>168</v>
      </c>
      <c r="D11" s="36" t="s">
        <v>169</v>
      </c>
      <c r="E11" s="34" t="s">
        <v>75</v>
      </c>
      <c r="F11" s="34" t="s">
        <v>166</v>
      </c>
    </row>
    <row r="12" spans="1:6" ht="63" customHeight="1">
      <c r="A12" s="35" t="s">
        <v>50</v>
      </c>
      <c r="B12" s="35" t="s">
        <v>116</v>
      </c>
      <c r="C12" s="34" t="s">
        <v>54</v>
      </c>
      <c r="D12" s="36" t="s">
        <v>170</v>
      </c>
      <c r="E12" s="34" t="s">
        <v>75</v>
      </c>
    </row>
    <row r="13" spans="1:6" ht="65.25" customHeight="1">
      <c r="A13" s="35" t="s">
        <v>50</v>
      </c>
      <c r="B13" s="35" t="s">
        <v>116</v>
      </c>
      <c r="C13" s="34" t="s">
        <v>55</v>
      </c>
      <c r="D13" s="36" t="s">
        <v>171</v>
      </c>
      <c r="E13" s="34" t="s">
        <v>74</v>
      </c>
    </row>
    <row r="14" spans="1:6" ht="80.25" customHeight="1">
      <c r="A14" s="35" t="s">
        <v>50</v>
      </c>
      <c r="B14" s="35" t="s">
        <v>116</v>
      </c>
      <c r="C14" s="34" t="s">
        <v>56</v>
      </c>
      <c r="D14" s="36" t="s">
        <v>172</v>
      </c>
      <c r="E14" s="34" t="s">
        <v>74</v>
      </c>
    </row>
    <row r="15" spans="1:6" ht="69" customHeight="1">
      <c r="A15" s="35" t="s">
        <v>50</v>
      </c>
      <c r="B15" s="35" t="s">
        <v>118</v>
      </c>
      <c r="C15" s="34" t="s">
        <v>58</v>
      </c>
      <c r="D15" s="36" t="s">
        <v>173</v>
      </c>
      <c r="E15" s="34" t="s">
        <v>74</v>
      </c>
    </row>
    <row r="16" spans="1:6" ht="51" customHeight="1">
      <c r="A16" s="35" t="s">
        <v>50</v>
      </c>
      <c r="B16" s="35" t="s">
        <v>118</v>
      </c>
      <c r="C16" s="34" t="s">
        <v>59</v>
      </c>
      <c r="D16" s="36" t="s">
        <v>174</v>
      </c>
      <c r="E16" s="34" t="s">
        <v>74</v>
      </c>
    </row>
    <row r="17" spans="1:6" ht="44.25" customHeight="1">
      <c r="A17" s="35" t="s">
        <v>50</v>
      </c>
      <c r="B17" s="35" t="s">
        <v>118</v>
      </c>
      <c r="C17" s="34" t="s">
        <v>60</v>
      </c>
      <c r="D17" s="36" t="s">
        <v>175</v>
      </c>
      <c r="E17" s="34" t="s">
        <v>78</v>
      </c>
      <c r="F17" s="34" t="s">
        <v>76</v>
      </c>
    </row>
    <row r="18" spans="1:6" ht="87.75" customHeight="1">
      <c r="A18" s="35" t="s">
        <v>50</v>
      </c>
      <c r="B18" s="35" t="s">
        <v>118</v>
      </c>
      <c r="C18" s="34" t="s">
        <v>61</v>
      </c>
      <c r="D18" s="36" t="s">
        <v>176</v>
      </c>
      <c r="E18" s="34" t="s">
        <v>76</v>
      </c>
    </row>
    <row r="19" spans="1:6" ht="64.5" customHeight="1">
      <c r="A19" s="35" t="s">
        <v>4</v>
      </c>
      <c r="B19" s="35" t="s">
        <v>96</v>
      </c>
      <c r="C19" s="34" t="s">
        <v>12</v>
      </c>
      <c r="D19" s="36" t="s">
        <v>177</v>
      </c>
      <c r="E19" s="34" t="s">
        <v>77</v>
      </c>
      <c r="F19" s="34" t="s">
        <v>78</v>
      </c>
    </row>
    <row r="20" spans="1:6" ht="50.25" customHeight="1">
      <c r="A20" s="35" t="s">
        <v>4</v>
      </c>
      <c r="B20" s="35" t="s">
        <v>96</v>
      </c>
      <c r="C20" s="34" t="s">
        <v>13</v>
      </c>
      <c r="D20" s="36" t="s">
        <v>178</v>
      </c>
      <c r="E20" s="34" t="s">
        <v>77</v>
      </c>
    </row>
    <row r="21" spans="1:6" ht="54" customHeight="1">
      <c r="A21" s="35" t="s">
        <v>4</v>
      </c>
      <c r="B21" s="35" t="s">
        <v>96</v>
      </c>
      <c r="C21" s="34" t="s">
        <v>14</v>
      </c>
      <c r="D21" s="36" t="s">
        <v>179</v>
      </c>
      <c r="E21" s="34" t="s">
        <v>77</v>
      </c>
      <c r="F21" s="34" t="s">
        <v>78</v>
      </c>
    </row>
    <row r="22" spans="1:6" ht="70.5" customHeight="1">
      <c r="A22" s="35" t="s">
        <v>4</v>
      </c>
      <c r="B22" s="35" t="s">
        <v>96</v>
      </c>
      <c r="C22" s="34" t="s">
        <v>15</v>
      </c>
      <c r="D22" s="36" t="s">
        <v>180</v>
      </c>
      <c r="E22" s="34" t="s">
        <v>78</v>
      </c>
      <c r="F22" s="34" t="s">
        <v>77</v>
      </c>
    </row>
    <row r="23" spans="1:6" ht="63.75" customHeight="1">
      <c r="A23" s="35" t="s">
        <v>4</v>
      </c>
      <c r="B23" s="35" t="s">
        <v>98</v>
      </c>
      <c r="C23" s="34" t="s">
        <v>16</v>
      </c>
      <c r="D23" s="36" t="s">
        <v>181</v>
      </c>
      <c r="E23" s="34" t="s">
        <v>79</v>
      </c>
    </row>
    <row r="24" spans="1:6" ht="33.75" customHeight="1">
      <c r="A24" s="35" t="s">
        <v>4</v>
      </c>
      <c r="B24" s="35" t="s">
        <v>98</v>
      </c>
      <c r="C24" s="34" t="s">
        <v>17</v>
      </c>
      <c r="D24" s="36" t="s">
        <v>182</v>
      </c>
      <c r="E24" s="34" t="s">
        <v>79</v>
      </c>
    </row>
    <row r="25" spans="1:6" ht="46.5" customHeight="1">
      <c r="A25" s="35" t="s">
        <v>4</v>
      </c>
      <c r="B25" s="35" t="s">
        <v>98</v>
      </c>
      <c r="C25" s="34" t="s">
        <v>18</v>
      </c>
      <c r="D25" s="36" t="s">
        <v>183</v>
      </c>
      <c r="E25" s="34" t="s">
        <v>79</v>
      </c>
    </row>
    <row r="26" spans="1:6" ht="79.5" customHeight="1">
      <c r="A26" s="35" t="s">
        <v>4</v>
      </c>
      <c r="B26" s="35" t="s">
        <v>98</v>
      </c>
      <c r="C26" s="34" t="s">
        <v>19</v>
      </c>
      <c r="D26" s="36" t="s">
        <v>184</v>
      </c>
      <c r="E26" s="34" t="s">
        <v>79</v>
      </c>
    </row>
    <row r="27" spans="1:6" ht="71.25" customHeight="1">
      <c r="A27" s="35" t="s">
        <v>4</v>
      </c>
      <c r="B27" s="35" t="s">
        <v>100</v>
      </c>
      <c r="C27" s="34" t="s">
        <v>185</v>
      </c>
      <c r="D27" s="36" t="s">
        <v>186</v>
      </c>
      <c r="E27" s="34" t="s">
        <v>76</v>
      </c>
    </row>
    <row r="28" spans="1:6" ht="47.25" customHeight="1">
      <c r="A28" s="35" t="s">
        <v>4</v>
      </c>
      <c r="B28" s="35" t="s">
        <v>100</v>
      </c>
      <c r="C28" s="34" t="s">
        <v>187</v>
      </c>
      <c r="D28" s="36" t="s">
        <v>188</v>
      </c>
      <c r="E28" s="34" t="s">
        <v>78</v>
      </c>
    </row>
    <row r="29" spans="1:6" ht="48" customHeight="1">
      <c r="A29" s="35" t="s">
        <v>4</v>
      </c>
      <c r="B29" s="35" t="s">
        <v>100</v>
      </c>
      <c r="C29" s="34" t="s">
        <v>189</v>
      </c>
      <c r="D29" s="36" t="s">
        <v>190</v>
      </c>
      <c r="E29" s="34" t="s">
        <v>76</v>
      </c>
      <c r="F29" s="34" t="s">
        <v>77</v>
      </c>
    </row>
    <row r="30" spans="1:6" ht="52.5" customHeight="1">
      <c r="A30" s="35" t="s">
        <v>4</v>
      </c>
      <c r="B30" s="35" t="s">
        <v>100</v>
      </c>
      <c r="C30" s="34" t="s">
        <v>191</v>
      </c>
      <c r="D30" s="36" t="s">
        <v>192</v>
      </c>
      <c r="E30" s="34" t="s">
        <v>76</v>
      </c>
    </row>
    <row r="31" spans="1:6" ht="48" customHeight="1">
      <c r="A31" s="35" t="s">
        <v>4</v>
      </c>
      <c r="B31" s="35" t="s">
        <v>100</v>
      </c>
      <c r="C31" s="34" t="s">
        <v>20</v>
      </c>
      <c r="D31" s="36" t="s">
        <v>193</v>
      </c>
      <c r="E31" s="34" t="s">
        <v>76</v>
      </c>
    </row>
    <row r="32" spans="1:6" ht="74.25" customHeight="1">
      <c r="A32" s="35" t="s">
        <v>4</v>
      </c>
      <c r="B32" s="35" t="s">
        <v>100</v>
      </c>
      <c r="C32" s="34" t="s">
        <v>22</v>
      </c>
      <c r="D32" s="36" t="s">
        <v>194</v>
      </c>
      <c r="E32" s="34" t="s">
        <v>76</v>
      </c>
    </row>
    <row r="33" spans="1:6" ht="55.5" customHeight="1">
      <c r="A33" s="35" t="s">
        <v>4</v>
      </c>
      <c r="B33" s="35" t="s">
        <v>100</v>
      </c>
      <c r="C33" s="34" t="s">
        <v>24</v>
      </c>
      <c r="D33" s="36" t="s">
        <v>195</v>
      </c>
      <c r="E33" s="34" t="s">
        <v>76</v>
      </c>
    </row>
    <row r="34" spans="1:6" ht="59.25" customHeight="1">
      <c r="A34" s="35" t="s">
        <v>4</v>
      </c>
      <c r="B34" s="35" t="s">
        <v>100</v>
      </c>
      <c r="C34" s="34" t="s">
        <v>25</v>
      </c>
      <c r="D34" s="36" t="s">
        <v>196</v>
      </c>
      <c r="E34" s="34" t="s">
        <v>78</v>
      </c>
      <c r="F34" s="34" t="s">
        <v>76</v>
      </c>
    </row>
    <row r="35" spans="1:6" ht="47.25" customHeight="1">
      <c r="A35" s="35" t="s">
        <v>29</v>
      </c>
      <c r="B35" s="35" t="s">
        <v>103</v>
      </c>
      <c r="C35" s="34" t="s">
        <v>197</v>
      </c>
      <c r="D35" s="37" t="s">
        <v>198</v>
      </c>
      <c r="E35" s="34" t="s">
        <v>74</v>
      </c>
    </row>
    <row r="36" spans="1:6" ht="47.25" customHeight="1">
      <c r="A36" s="35" t="s">
        <v>29</v>
      </c>
      <c r="B36" s="35" t="s">
        <v>103</v>
      </c>
      <c r="C36" s="34" t="s">
        <v>199</v>
      </c>
      <c r="D36" s="36" t="s">
        <v>200</v>
      </c>
      <c r="E36" s="34" t="s">
        <v>76</v>
      </c>
      <c r="F36" s="34" t="s">
        <v>74</v>
      </c>
    </row>
    <row r="37" spans="1:6" ht="76.5" customHeight="1">
      <c r="A37" s="35" t="s">
        <v>29</v>
      </c>
      <c r="B37" s="35" t="s">
        <v>103</v>
      </c>
      <c r="C37" s="34" t="s">
        <v>31</v>
      </c>
      <c r="D37" s="36" t="s">
        <v>201</v>
      </c>
      <c r="E37" s="34" t="s">
        <v>74</v>
      </c>
    </row>
    <row r="38" spans="1:6" ht="45.75" customHeight="1">
      <c r="A38" s="35" t="s">
        <v>29</v>
      </c>
      <c r="B38" s="35" t="s">
        <v>103</v>
      </c>
      <c r="C38" s="34" t="s">
        <v>33</v>
      </c>
      <c r="D38" s="36" t="s">
        <v>202</v>
      </c>
      <c r="E38" s="34" t="s">
        <v>74</v>
      </c>
      <c r="F38" s="34" t="s">
        <v>166</v>
      </c>
    </row>
    <row r="39" spans="1:6" ht="54.75" customHeight="1">
      <c r="A39" s="35" t="s">
        <v>29</v>
      </c>
      <c r="B39" s="35" t="s">
        <v>103</v>
      </c>
      <c r="C39" s="34" t="s">
        <v>34</v>
      </c>
      <c r="D39" s="36" t="s">
        <v>203</v>
      </c>
      <c r="E39" s="34" t="s">
        <v>74</v>
      </c>
      <c r="F39" s="34" t="s">
        <v>166</v>
      </c>
    </row>
    <row r="40" spans="1:6" ht="90" customHeight="1">
      <c r="A40" s="35" t="s">
        <v>29</v>
      </c>
      <c r="B40" s="35" t="s">
        <v>103</v>
      </c>
      <c r="C40" s="34" t="s">
        <v>204</v>
      </c>
      <c r="D40" s="36" t="s">
        <v>205</v>
      </c>
      <c r="E40" s="34" t="s">
        <v>74</v>
      </c>
    </row>
    <row r="41" spans="1:6" ht="84.75" customHeight="1">
      <c r="A41" s="35" t="s">
        <v>29</v>
      </c>
      <c r="B41" s="35" t="s">
        <v>105</v>
      </c>
      <c r="C41" s="34" t="s">
        <v>35</v>
      </c>
      <c r="D41" s="36" t="s">
        <v>206</v>
      </c>
      <c r="E41" s="34" t="s">
        <v>74</v>
      </c>
    </row>
    <row r="42" spans="1:6" ht="57.75" customHeight="1">
      <c r="A42" s="35" t="s">
        <v>29</v>
      </c>
      <c r="B42" s="35" t="s">
        <v>105</v>
      </c>
      <c r="C42" s="34" t="s">
        <v>36</v>
      </c>
      <c r="D42" s="36" t="s">
        <v>207</v>
      </c>
      <c r="E42" s="34" t="s">
        <v>74</v>
      </c>
      <c r="F42" s="34" t="s">
        <v>76</v>
      </c>
    </row>
    <row r="43" spans="1:6" ht="35.25" customHeight="1">
      <c r="A43" s="35" t="s">
        <v>37</v>
      </c>
      <c r="B43" s="35" t="s">
        <v>107</v>
      </c>
      <c r="C43" s="34" t="s">
        <v>208</v>
      </c>
      <c r="D43" s="36" t="s">
        <v>209</v>
      </c>
      <c r="E43" s="34" t="s">
        <v>76</v>
      </c>
    </row>
    <row r="44" spans="1:6" ht="44.25" customHeight="1">
      <c r="A44" s="35" t="s">
        <v>37</v>
      </c>
      <c r="B44" s="35" t="s">
        <v>107</v>
      </c>
      <c r="C44" s="34" t="s">
        <v>210</v>
      </c>
      <c r="D44" s="36" t="s">
        <v>211</v>
      </c>
      <c r="E44" s="34" t="s">
        <v>76</v>
      </c>
    </row>
    <row r="45" spans="1:6" ht="52.5" customHeight="1">
      <c r="A45" s="35" t="s">
        <v>37</v>
      </c>
      <c r="B45" s="35" t="s">
        <v>107</v>
      </c>
      <c r="C45" s="34" t="s">
        <v>212</v>
      </c>
      <c r="D45" s="36" t="s">
        <v>213</v>
      </c>
      <c r="E45" s="34" t="s">
        <v>74</v>
      </c>
    </row>
    <row r="46" spans="1:6" ht="54.75" customHeight="1">
      <c r="A46" s="35" t="s">
        <v>37</v>
      </c>
      <c r="B46" s="35" t="s">
        <v>107</v>
      </c>
      <c r="C46" s="34" t="s">
        <v>38</v>
      </c>
      <c r="D46" s="36" t="s">
        <v>214</v>
      </c>
      <c r="E46" s="34" t="s">
        <v>75</v>
      </c>
      <c r="F46" s="34" t="s">
        <v>76</v>
      </c>
    </row>
    <row r="47" spans="1:6" ht="76.5" customHeight="1">
      <c r="A47" s="35" t="s">
        <v>37</v>
      </c>
      <c r="B47" s="35" t="s">
        <v>107</v>
      </c>
      <c r="C47" s="34" t="s">
        <v>39</v>
      </c>
      <c r="D47" s="36" t="s">
        <v>215</v>
      </c>
      <c r="E47" s="34" t="s">
        <v>74</v>
      </c>
      <c r="F47" s="34" t="s">
        <v>76</v>
      </c>
    </row>
    <row r="48" spans="1:6" ht="49.5" customHeight="1">
      <c r="A48" s="35" t="s">
        <v>37</v>
      </c>
      <c r="B48" s="35" t="s">
        <v>107</v>
      </c>
      <c r="C48" s="34" t="s">
        <v>40</v>
      </c>
      <c r="D48" s="36" t="s">
        <v>216</v>
      </c>
      <c r="E48" s="34" t="s">
        <v>75</v>
      </c>
      <c r="F48" s="34" t="s">
        <v>76</v>
      </c>
    </row>
    <row r="49" spans="1:6" ht="53.25" customHeight="1">
      <c r="A49" s="35" t="s">
        <v>37</v>
      </c>
      <c r="B49" s="35" t="s">
        <v>109</v>
      </c>
      <c r="C49" s="34" t="s">
        <v>45</v>
      </c>
      <c r="D49" s="36" t="s">
        <v>217</v>
      </c>
      <c r="E49" s="34" t="s">
        <v>76</v>
      </c>
      <c r="F49" s="34" t="s">
        <v>78</v>
      </c>
    </row>
    <row r="50" spans="1:6" ht="81.75" customHeight="1">
      <c r="A50" s="35" t="s">
        <v>37</v>
      </c>
      <c r="B50" s="35" t="s">
        <v>109</v>
      </c>
      <c r="C50" s="34" t="s">
        <v>46</v>
      </c>
      <c r="D50" s="36" t="s">
        <v>218</v>
      </c>
      <c r="E50" s="34" t="s">
        <v>76</v>
      </c>
    </row>
    <row r="51" spans="1:6" ht="48.75" customHeight="1">
      <c r="A51" s="35" t="s">
        <v>37</v>
      </c>
      <c r="B51" s="35" t="s">
        <v>111</v>
      </c>
      <c r="C51" s="34" t="s">
        <v>219</v>
      </c>
      <c r="D51" s="36" t="s">
        <v>220</v>
      </c>
      <c r="E51" s="34" t="s">
        <v>78</v>
      </c>
    </row>
    <row r="52" spans="1:6" ht="33.75" customHeight="1">
      <c r="A52" s="35" t="s">
        <v>37</v>
      </c>
      <c r="B52" s="35" t="s">
        <v>111</v>
      </c>
      <c r="C52" s="34" t="s">
        <v>47</v>
      </c>
      <c r="D52" s="36" t="s">
        <v>221</v>
      </c>
      <c r="E52" s="34" t="s">
        <v>74</v>
      </c>
      <c r="F52" s="34" t="s">
        <v>76</v>
      </c>
    </row>
    <row r="53" spans="1:6" ht="48.75" customHeight="1">
      <c r="A53" s="35" t="s">
        <v>37</v>
      </c>
      <c r="B53" s="35" t="s">
        <v>111</v>
      </c>
      <c r="C53" s="34" t="s">
        <v>48</v>
      </c>
      <c r="D53" s="36" t="s">
        <v>222</v>
      </c>
      <c r="E53" s="34" t="s">
        <v>78</v>
      </c>
    </row>
    <row r="54" spans="1:6" ht="66.75" customHeight="1">
      <c r="A54" s="35" t="s">
        <v>62</v>
      </c>
      <c r="B54" s="35" t="s">
        <v>223</v>
      </c>
      <c r="C54" s="34" t="s">
        <v>63</v>
      </c>
      <c r="D54" s="36" t="s">
        <v>224</v>
      </c>
      <c r="E54" s="34" t="s">
        <v>75</v>
      </c>
    </row>
    <row r="55" spans="1:6" ht="82.5" customHeight="1">
      <c r="A55" s="35" t="s">
        <v>62</v>
      </c>
      <c r="B55" s="35" t="s">
        <v>223</v>
      </c>
      <c r="C55" s="34" t="s">
        <v>64</v>
      </c>
      <c r="D55" s="36" t="s">
        <v>225</v>
      </c>
      <c r="E55" s="34" t="s">
        <v>226</v>
      </c>
      <c r="F55" s="34" t="s">
        <v>166</v>
      </c>
    </row>
  </sheetData>
  <autoFilter ref="A1:D56" xr:uid="{CFBE3E6C-FFD2-4AD1-A1A1-9B984D2445F0}">
    <sortState xmlns:xlrd2="http://schemas.microsoft.com/office/spreadsheetml/2017/richdata2" ref="A2:D56">
      <sortCondition ref="C2:C56"/>
    </sortState>
  </autoFilter>
  <sortState xmlns:xlrd2="http://schemas.microsoft.com/office/spreadsheetml/2017/richdata2" ref="A2:F55">
    <sortCondition ref="C2:C55"/>
  </sortState>
  <phoneticPr fontId="2" type="noConversion"/>
  <pageMargins left="0.7" right="0.7" top="0.75" bottom="0.75" header="0.3" footer="0.3"/>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F153-825B-429D-A7F5-AC94D37AEDB8}">
  <dimension ref="B1:C4"/>
  <sheetViews>
    <sheetView workbookViewId="0">
      <selection activeCell="B5" sqref="B5"/>
    </sheetView>
  </sheetViews>
  <sheetFormatPr defaultRowHeight="14.5"/>
  <cols>
    <col min="2" max="2" width="101.81640625" bestFit="1" customWidth="1"/>
  </cols>
  <sheetData>
    <row r="1" spans="2:3">
      <c r="B1" s="44" t="s">
        <v>227</v>
      </c>
      <c r="C1">
        <v>1</v>
      </c>
    </row>
    <row r="2" spans="2:3">
      <c r="B2" s="43" t="s">
        <v>228</v>
      </c>
      <c r="C2">
        <v>2</v>
      </c>
    </row>
    <row r="3" spans="2:3">
      <c r="B3" s="42" t="s">
        <v>229</v>
      </c>
      <c r="C3">
        <v>3</v>
      </c>
    </row>
    <row r="4" spans="2:3">
      <c r="B4" s="44" t="s">
        <v>230</v>
      </c>
      <c r="C4">
        <v>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B61FD-49C1-430F-8F4A-3655A507946C}">
  <dimension ref="A1:B4"/>
  <sheetViews>
    <sheetView workbookViewId="0">
      <selection activeCell="B8" sqref="B8"/>
    </sheetView>
  </sheetViews>
  <sheetFormatPr defaultRowHeight="14.5"/>
  <cols>
    <col min="1" max="1" width="44.453125" bestFit="1" customWidth="1"/>
  </cols>
  <sheetData>
    <row r="1" spans="1:2">
      <c r="A1" t="s">
        <v>150</v>
      </c>
    </row>
    <row r="2" spans="1:2">
      <c r="A2" s="5" t="s">
        <v>81</v>
      </c>
      <c r="B2">
        <v>1</v>
      </c>
    </row>
    <row r="3" spans="1:2">
      <c r="A3" s="6" t="s">
        <v>82</v>
      </c>
      <c r="B3">
        <v>2</v>
      </c>
    </row>
    <row r="4" spans="1:2">
      <c r="A4" s="7" t="s">
        <v>83</v>
      </c>
      <c r="B4">
        <v>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7AF1D-8FAC-4CE7-BDA8-FC24C8DF364B}">
  <dimension ref="A1:AB155"/>
  <sheetViews>
    <sheetView tabSelected="1" zoomScale="70" zoomScaleNormal="70" workbookViewId="0">
      <pane xSplit="3" ySplit="1" topLeftCell="D88" activePane="bottomRight" state="frozen"/>
      <selection pane="topRight" activeCell="C21" sqref="C21"/>
      <selection pane="bottomLeft" activeCell="C21" sqref="C21"/>
      <selection pane="bottomRight" activeCell="A88" sqref="A88"/>
    </sheetView>
  </sheetViews>
  <sheetFormatPr defaultColWidth="9.1796875" defaultRowHeight="14.5"/>
  <cols>
    <col min="1" max="1" width="14.1796875" style="24" customWidth="1"/>
    <col min="2" max="2" width="14.26953125" style="24" customWidth="1"/>
    <col min="3" max="3" width="33.81640625" style="24" customWidth="1"/>
    <col min="4" max="4" width="17.26953125" style="24" bestFit="1" customWidth="1"/>
    <col min="5" max="5" width="10.7265625" style="22" customWidth="1"/>
    <col min="6" max="6" width="17.54296875" style="22" customWidth="1"/>
    <col min="7" max="7" width="51.1796875" style="22" customWidth="1"/>
    <col min="8" max="8" width="23.1796875" style="22" customWidth="1"/>
    <col min="9" max="10" width="24.453125" style="22" customWidth="1"/>
    <col min="11" max="12" width="23.1796875" style="22" customWidth="1"/>
    <col min="13" max="13" width="19" style="22" customWidth="1"/>
    <col min="14" max="14" width="21.453125" style="22" hidden="1" customWidth="1"/>
    <col min="15" max="15" width="35.7265625" style="22" customWidth="1"/>
    <col min="16" max="16" width="12.453125" style="22" customWidth="1"/>
    <col min="17" max="17" width="18.81640625" style="22" customWidth="1"/>
    <col min="18" max="18" width="13.54296875" style="24" customWidth="1"/>
    <col min="19" max="19" width="27.54296875" style="24" customWidth="1"/>
    <col min="20" max="20" width="17.453125" style="22" customWidth="1"/>
    <col min="21" max="16384" width="9.1796875" style="24"/>
  </cols>
  <sheetData>
    <row r="1" spans="1:28" s="22" customFormat="1" ht="67.5" customHeight="1">
      <c r="A1" s="19" t="s">
        <v>0</v>
      </c>
      <c r="B1" s="19" t="s">
        <v>231</v>
      </c>
      <c r="C1" s="19" t="s">
        <v>1</v>
      </c>
      <c r="D1" s="19" t="s">
        <v>128</v>
      </c>
      <c r="E1" s="19" t="s">
        <v>232</v>
      </c>
      <c r="F1" s="21" t="s">
        <v>134</v>
      </c>
      <c r="G1" s="21" t="s">
        <v>233</v>
      </c>
      <c r="H1" s="21" t="s">
        <v>234</v>
      </c>
      <c r="I1" s="21" t="s">
        <v>235</v>
      </c>
      <c r="J1" s="21" t="s">
        <v>236</v>
      </c>
      <c r="K1" s="21" t="s">
        <v>237</v>
      </c>
      <c r="L1" s="21" t="s">
        <v>238</v>
      </c>
      <c r="M1" s="21" t="s">
        <v>239</v>
      </c>
      <c r="N1" s="20" t="s">
        <v>240</v>
      </c>
      <c r="O1" s="21" t="s">
        <v>241</v>
      </c>
      <c r="P1" s="19" t="s">
        <v>138</v>
      </c>
      <c r="Q1" s="19" t="s">
        <v>140</v>
      </c>
      <c r="R1" s="21" t="s">
        <v>142</v>
      </c>
      <c r="S1" s="21" t="s">
        <v>242</v>
      </c>
      <c r="T1" s="21" t="s">
        <v>243</v>
      </c>
    </row>
    <row r="2" spans="1:28" ht="294.75" customHeight="1">
      <c r="A2" s="23" t="s">
        <v>4</v>
      </c>
      <c r="B2" s="23" t="s">
        <v>94</v>
      </c>
      <c r="C2" s="23" t="s">
        <v>5</v>
      </c>
      <c r="D2" s="23"/>
      <c r="E2" s="23" t="s">
        <v>6</v>
      </c>
      <c r="F2" s="23" t="s">
        <v>244</v>
      </c>
      <c r="G2" s="23" t="s">
        <v>245</v>
      </c>
      <c r="H2" s="28">
        <f>VLOOKUP(J2,Impact_Rating!$B$1:$C$4,2,FALSE)</f>
        <v>4</v>
      </c>
      <c r="I2" s="23">
        <f>VLOOKUP($K2,Progress_RAG!$A$2:$B$6,2,FALSE)+VLOOKUP(L2,Resource_RAG!$A$2:$B$6,2,FALSE)</f>
        <v>1</v>
      </c>
      <c r="J2" s="23" t="s">
        <v>230</v>
      </c>
      <c r="K2" s="23" t="s">
        <v>71</v>
      </c>
      <c r="L2" s="23" t="s">
        <v>81</v>
      </c>
      <c r="M2" s="23" t="str">
        <f>IF(K2="Task completed","Task completed",VLOOKUP(T2,Programme_RAG!$A$2:$B$4,2,FALSE))</f>
        <v>Task completed</v>
      </c>
      <c r="N2" s="23"/>
      <c r="O2" s="23" t="s">
        <v>246</v>
      </c>
      <c r="P2" s="23" t="s">
        <v>77</v>
      </c>
      <c r="Q2" s="23" t="s">
        <v>247</v>
      </c>
      <c r="R2" s="23">
        <v>2018</v>
      </c>
      <c r="S2" s="23" t="s">
        <v>248</v>
      </c>
      <c r="T2" s="23">
        <f>IF(VLOOKUP($K2,Progress_RAG!$A$2:$B$6,2,FALSE)+VLOOKUP(L2,Resource_RAG!$A$2:$B$6,2,FALSE)=2,0,IF(VLOOKUP($K2,Progress_RAG!$A$2:$B$6,2,FALSE)+VLOOKUP(L2,Resource_RAG!$A$2:$B$6,2,FALSE)=3,1,IF(AND(VLOOKUP($K2,Progress_RAG!$A$2:$B$6,2,FALSE)+VLOOKUP(L2,Resource_RAG!$A$2:$B$6,2,FALSE)&gt;3,H2&gt;2),2,1)))</f>
        <v>1</v>
      </c>
      <c r="U2"/>
      <c r="V2"/>
      <c r="W2"/>
      <c r="X2"/>
      <c r="Y2"/>
      <c r="Z2"/>
      <c r="AA2"/>
      <c r="AB2"/>
    </row>
    <row r="3" spans="1:28" ht="188.5">
      <c r="A3" s="23" t="s">
        <v>4</v>
      </c>
      <c r="B3" s="23" t="s">
        <v>94</v>
      </c>
      <c r="C3" s="23" t="s">
        <v>5</v>
      </c>
      <c r="D3" s="23" t="s">
        <v>249</v>
      </c>
      <c r="E3" s="23" t="s">
        <v>250</v>
      </c>
      <c r="F3" s="23" t="s">
        <v>251</v>
      </c>
      <c r="G3" s="23" t="s">
        <v>252</v>
      </c>
      <c r="H3" s="28">
        <f>VLOOKUP(J3,Impact_Rating!$B$1:$C$4,2,FALSE)</f>
        <v>3</v>
      </c>
      <c r="I3" s="23">
        <f>VLOOKUP($K3,Progress_RAG!$A$2:$B$6,2,FALSE)+VLOOKUP(L3,Resource_RAG!$A$2:$B$6,2,FALSE)</f>
        <v>1</v>
      </c>
      <c r="J3" s="23" t="s">
        <v>229</v>
      </c>
      <c r="K3" s="23" t="s">
        <v>71</v>
      </c>
      <c r="L3" s="23" t="s">
        <v>81</v>
      </c>
      <c r="M3" s="23" t="str">
        <f>IF(K3="Task completed","Task completed",VLOOKUP(T3,Programme_RAG!$A$2:$B$4,2,FALSE))</f>
        <v>Task completed</v>
      </c>
      <c r="N3" s="23"/>
      <c r="O3" s="23" t="s">
        <v>253</v>
      </c>
      <c r="P3" s="23" t="s">
        <v>77</v>
      </c>
      <c r="Q3" s="23" t="s">
        <v>254</v>
      </c>
      <c r="R3" s="23">
        <v>2019</v>
      </c>
      <c r="S3" s="23" t="s">
        <v>255</v>
      </c>
      <c r="T3" s="23">
        <f>IF(VLOOKUP($K3,Progress_RAG!$A$2:$B$6,2,FALSE)+VLOOKUP(L3,Resource_RAG!$A$2:$B$6,2,FALSE)=2,0,IF(VLOOKUP($K3,Progress_RAG!$A$2:$B$6,2,FALSE)+VLOOKUP(L3,Resource_RAG!$A$2:$B$6,2,FALSE)=3,1,IF(AND(VLOOKUP($K3,Progress_RAG!$A$2:$B$6,2,FALSE)+VLOOKUP(L3,Resource_RAG!$A$2:$B$6,2,FALSE)&gt;3,H3&gt;2),2,1)))</f>
        <v>1</v>
      </c>
      <c r="U3" s="25"/>
      <c r="V3" s="25"/>
      <c r="X3" s="25"/>
      <c r="Y3" s="25"/>
      <c r="Z3" s="25"/>
      <c r="AA3" s="25"/>
      <c r="AB3" s="25"/>
    </row>
    <row r="4" spans="1:28" ht="116">
      <c r="A4" s="23" t="s">
        <v>4</v>
      </c>
      <c r="B4" s="23" t="s">
        <v>96</v>
      </c>
      <c r="C4" s="23" t="s">
        <v>12</v>
      </c>
      <c r="D4" s="23"/>
      <c r="E4" s="23" t="s">
        <v>256</v>
      </c>
      <c r="F4" s="23" t="s">
        <v>257</v>
      </c>
      <c r="G4" s="23" t="s">
        <v>258</v>
      </c>
      <c r="H4" s="28">
        <v>3</v>
      </c>
      <c r="I4" s="23">
        <v>2</v>
      </c>
      <c r="J4" s="23" t="s">
        <v>229</v>
      </c>
      <c r="K4" s="23" t="s">
        <v>69</v>
      </c>
      <c r="L4" s="23" t="s">
        <v>81</v>
      </c>
      <c r="M4" s="23" t="str">
        <f>IF(K4="Task completed","Task completed",VLOOKUP(T4,Programme_RAG!$A$2:$B$4,2,FALSE))</f>
        <v>Low risk to achievement of strategic objective</v>
      </c>
      <c r="N4" s="23"/>
      <c r="O4" s="23" t="s">
        <v>259</v>
      </c>
      <c r="P4" s="23" t="s">
        <v>77</v>
      </c>
      <c r="Q4" s="23" t="s">
        <v>260</v>
      </c>
      <c r="R4" s="23">
        <v>2023</v>
      </c>
      <c r="S4" s="23" t="s">
        <v>261</v>
      </c>
      <c r="T4" s="23"/>
      <c r="U4" s="25"/>
      <c r="V4" s="25"/>
      <c r="X4" s="25"/>
      <c r="Y4" s="25"/>
      <c r="Z4" s="25"/>
      <c r="AA4" s="25"/>
      <c r="AB4" s="25"/>
    </row>
    <row r="5" spans="1:28" ht="246.5">
      <c r="A5" s="23" t="s">
        <v>4</v>
      </c>
      <c r="B5" s="23" t="s">
        <v>94</v>
      </c>
      <c r="C5" s="23" t="s">
        <v>5</v>
      </c>
      <c r="D5" s="23"/>
      <c r="E5" s="23" t="s">
        <v>262</v>
      </c>
      <c r="F5" s="23" t="s">
        <v>263</v>
      </c>
      <c r="G5" s="23" t="s">
        <v>264</v>
      </c>
      <c r="H5" s="28">
        <v>2</v>
      </c>
      <c r="I5" s="23">
        <v>2</v>
      </c>
      <c r="J5" s="23" t="s">
        <v>228</v>
      </c>
      <c r="K5" s="23" t="s">
        <v>69</v>
      </c>
      <c r="L5" s="23" t="s">
        <v>81</v>
      </c>
      <c r="M5" s="23" t="str">
        <f>IF(K5="Task completed","Task completed",VLOOKUP(T5,Programme_RAG!$A$2:$B$4,2,FALSE))</f>
        <v>Low risk to achievement of strategic objective</v>
      </c>
      <c r="N5" s="23"/>
      <c r="O5" s="23" t="s">
        <v>265</v>
      </c>
      <c r="P5" s="23" t="s">
        <v>77</v>
      </c>
      <c r="Q5" s="23" t="s">
        <v>266</v>
      </c>
      <c r="R5" s="23">
        <v>2022</v>
      </c>
      <c r="S5" s="23" t="s">
        <v>267</v>
      </c>
      <c r="T5" s="23"/>
      <c r="U5" s="25"/>
      <c r="V5" s="25"/>
      <c r="X5" s="25"/>
      <c r="Y5" s="25"/>
      <c r="Z5" s="25"/>
      <c r="AA5" s="25"/>
      <c r="AB5" s="25"/>
    </row>
    <row r="6" spans="1:28" ht="85" customHeight="1">
      <c r="A6" s="23" t="s">
        <v>4</v>
      </c>
      <c r="B6" s="23" t="s">
        <v>94</v>
      </c>
      <c r="C6" s="23" t="s">
        <v>8</v>
      </c>
      <c r="D6" s="23"/>
      <c r="E6" s="24" t="s">
        <v>268</v>
      </c>
      <c r="F6" s="23" t="s">
        <v>269</v>
      </c>
      <c r="G6" s="23"/>
      <c r="H6" s="28"/>
      <c r="I6" s="23"/>
      <c r="J6" s="23"/>
      <c r="K6" s="23"/>
      <c r="L6" s="23"/>
      <c r="M6" s="23"/>
      <c r="N6" s="23"/>
      <c r="O6" s="23" t="s">
        <v>270</v>
      </c>
      <c r="P6" s="23" t="s">
        <v>77</v>
      </c>
      <c r="Q6" s="23" t="s">
        <v>271</v>
      </c>
      <c r="R6" s="23">
        <v>2023</v>
      </c>
      <c r="S6" s="23" t="s">
        <v>272</v>
      </c>
      <c r="T6" s="23"/>
      <c r="U6" s="25"/>
      <c r="V6" s="25"/>
      <c r="X6" s="25"/>
      <c r="Y6" s="25"/>
      <c r="Z6" s="25"/>
      <c r="AA6" s="25"/>
      <c r="AB6" s="25"/>
    </row>
    <row r="7" spans="1:28" ht="85" customHeight="1">
      <c r="A7" s="23" t="s">
        <v>4</v>
      </c>
      <c r="B7" s="23" t="s">
        <v>94</v>
      </c>
      <c r="C7" s="23" t="s">
        <v>8</v>
      </c>
      <c r="D7" s="23"/>
      <c r="E7" s="24" t="s">
        <v>273</v>
      </c>
      <c r="F7" s="23" t="s">
        <v>274</v>
      </c>
      <c r="G7" s="23"/>
      <c r="H7" s="28"/>
      <c r="I7" s="23"/>
      <c r="J7" s="23"/>
      <c r="K7" s="23"/>
      <c r="L7" s="23"/>
      <c r="M7" s="23"/>
      <c r="N7" s="23"/>
      <c r="O7" s="23" t="s">
        <v>275</v>
      </c>
      <c r="P7" s="23" t="s">
        <v>77</v>
      </c>
      <c r="Q7" s="23" t="s">
        <v>276</v>
      </c>
      <c r="R7" s="23">
        <v>2021</v>
      </c>
      <c r="S7" s="23" t="s">
        <v>277</v>
      </c>
      <c r="T7" s="23"/>
      <c r="U7" s="25"/>
      <c r="V7" s="25"/>
      <c r="X7" s="25"/>
      <c r="Y7" s="25"/>
      <c r="Z7" s="25"/>
      <c r="AA7" s="25"/>
      <c r="AB7" s="25"/>
    </row>
    <row r="8" spans="1:28" ht="85" customHeight="1">
      <c r="A8" s="23" t="s">
        <v>4</v>
      </c>
      <c r="B8" s="23" t="s">
        <v>94</v>
      </c>
      <c r="C8" s="23" t="s">
        <v>8</v>
      </c>
      <c r="D8" s="23"/>
      <c r="E8" s="24" t="s">
        <v>278</v>
      </c>
      <c r="F8" s="23" t="s">
        <v>279</v>
      </c>
      <c r="G8" s="23"/>
      <c r="H8" s="28"/>
      <c r="I8" s="23"/>
      <c r="J8" s="23" t="s">
        <v>229</v>
      </c>
      <c r="K8" s="23"/>
      <c r="L8" s="23"/>
      <c r="M8" s="23"/>
      <c r="N8" s="23"/>
      <c r="O8" s="23"/>
      <c r="P8" s="23" t="s">
        <v>77</v>
      </c>
      <c r="Q8" s="23" t="s">
        <v>280</v>
      </c>
      <c r="R8" s="23">
        <v>2023</v>
      </c>
      <c r="S8" s="23" t="s">
        <v>281</v>
      </c>
      <c r="T8" s="23"/>
      <c r="U8" s="25"/>
      <c r="V8" s="25"/>
      <c r="X8" s="25"/>
      <c r="Y8" s="25"/>
      <c r="Z8" s="25"/>
      <c r="AA8" s="25"/>
      <c r="AB8" s="25"/>
    </row>
    <row r="9" spans="1:28" ht="85" customHeight="1">
      <c r="A9" s="23" t="s">
        <v>4</v>
      </c>
      <c r="B9" s="23" t="s">
        <v>94</v>
      </c>
      <c r="C9" s="23" t="s">
        <v>8</v>
      </c>
      <c r="D9" s="23"/>
      <c r="E9" s="24" t="s">
        <v>282</v>
      </c>
      <c r="F9" s="23" t="s">
        <v>283</v>
      </c>
      <c r="G9" s="23"/>
      <c r="H9" s="28"/>
      <c r="I9" s="23"/>
      <c r="J9" s="23"/>
      <c r="K9" s="23"/>
      <c r="L9" s="23"/>
      <c r="M9" s="23"/>
      <c r="N9" s="23"/>
      <c r="O9" s="23" t="s">
        <v>284</v>
      </c>
      <c r="P9" s="23" t="s">
        <v>77</v>
      </c>
      <c r="Q9" s="23" t="s">
        <v>285</v>
      </c>
      <c r="R9" s="23">
        <v>2023</v>
      </c>
      <c r="S9" s="23" t="s">
        <v>286</v>
      </c>
      <c r="T9" s="23"/>
      <c r="U9" s="25"/>
      <c r="V9" s="25"/>
      <c r="X9" s="25"/>
      <c r="Y9" s="25"/>
      <c r="Z9" s="25"/>
      <c r="AA9" s="25"/>
      <c r="AB9" s="25"/>
    </row>
    <row r="10" spans="1:28" ht="85" customHeight="1">
      <c r="A10" s="23" t="s">
        <v>4</v>
      </c>
      <c r="B10" s="23" t="s">
        <v>94</v>
      </c>
      <c r="C10" s="23" t="s">
        <v>9</v>
      </c>
      <c r="D10" s="23"/>
      <c r="E10" s="24" t="s">
        <v>287</v>
      </c>
      <c r="F10" s="23" t="s">
        <v>288</v>
      </c>
      <c r="G10" s="23"/>
      <c r="H10" s="28"/>
      <c r="I10" s="23"/>
      <c r="J10" s="23"/>
      <c r="K10" s="23"/>
      <c r="L10" s="23"/>
      <c r="M10" s="23"/>
      <c r="N10" s="23"/>
      <c r="O10" s="23" t="s">
        <v>289</v>
      </c>
      <c r="P10" s="23" t="s">
        <v>77</v>
      </c>
      <c r="Q10" s="23" t="s">
        <v>290</v>
      </c>
      <c r="R10" s="23">
        <v>2022</v>
      </c>
      <c r="S10" s="23" t="s">
        <v>291</v>
      </c>
      <c r="T10" s="23"/>
      <c r="U10" s="25"/>
      <c r="V10" s="25"/>
      <c r="X10" s="25"/>
      <c r="Y10" s="25"/>
      <c r="Z10" s="25"/>
      <c r="AA10" s="25"/>
      <c r="AB10" s="25"/>
    </row>
    <row r="11" spans="1:28" ht="85" customHeight="1">
      <c r="A11" s="23" t="s">
        <v>4</v>
      </c>
      <c r="B11" s="23" t="s">
        <v>94</v>
      </c>
      <c r="C11" s="23" t="s">
        <v>10</v>
      </c>
      <c r="D11" s="23"/>
      <c r="E11" s="24" t="s">
        <v>292</v>
      </c>
      <c r="F11" s="23" t="s">
        <v>293</v>
      </c>
      <c r="G11" s="23"/>
      <c r="H11" s="28"/>
      <c r="I11" s="23"/>
      <c r="J11" s="23"/>
      <c r="K11" s="23"/>
      <c r="L11" s="23"/>
      <c r="M11" s="23"/>
      <c r="N11" s="23"/>
      <c r="O11" s="23" t="s">
        <v>294</v>
      </c>
      <c r="P11" s="23" t="s">
        <v>77</v>
      </c>
      <c r="Q11" s="23" t="s">
        <v>295</v>
      </c>
      <c r="R11" s="23" t="s">
        <v>296</v>
      </c>
      <c r="S11" s="23" t="s">
        <v>297</v>
      </c>
      <c r="T11" s="23"/>
      <c r="U11" s="25"/>
      <c r="V11" s="25"/>
      <c r="X11" s="25"/>
      <c r="Y11" s="25"/>
      <c r="Z11" s="25"/>
      <c r="AA11" s="25"/>
      <c r="AB11" s="25"/>
    </row>
    <row r="12" spans="1:28" ht="85" customHeight="1">
      <c r="A12" s="23" t="s">
        <v>4</v>
      </c>
      <c r="B12" s="23" t="s">
        <v>94</v>
      </c>
      <c r="C12" s="23" t="s">
        <v>11</v>
      </c>
      <c r="D12" s="23"/>
      <c r="E12" s="24" t="s">
        <v>298</v>
      </c>
      <c r="F12" s="23" t="s">
        <v>299</v>
      </c>
      <c r="G12" s="23"/>
      <c r="H12" s="28"/>
      <c r="I12" s="23"/>
      <c r="J12" s="23"/>
      <c r="K12" s="23"/>
      <c r="L12" s="23"/>
      <c r="M12" s="23"/>
      <c r="N12" s="23"/>
      <c r="O12" s="23" t="s">
        <v>300</v>
      </c>
      <c r="P12" s="23" t="s">
        <v>77</v>
      </c>
      <c r="Q12" s="23" t="s">
        <v>301</v>
      </c>
      <c r="R12" s="23">
        <v>2023</v>
      </c>
      <c r="S12" s="23" t="s">
        <v>302</v>
      </c>
      <c r="T12" s="23"/>
      <c r="U12" s="25"/>
      <c r="V12" s="25"/>
      <c r="X12" s="25"/>
      <c r="Y12" s="25"/>
      <c r="Z12" s="25"/>
      <c r="AA12" s="25"/>
      <c r="AB12" s="25"/>
    </row>
    <row r="13" spans="1:28" ht="101.5">
      <c r="A13" s="23" t="s">
        <v>4</v>
      </c>
      <c r="B13" s="23" t="s">
        <v>96</v>
      </c>
      <c r="C13" s="23" t="s">
        <v>12</v>
      </c>
      <c r="D13" s="23"/>
      <c r="E13" s="23" t="s">
        <v>303</v>
      </c>
      <c r="F13" s="23" t="s">
        <v>304</v>
      </c>
      <c r="G13" s="23" t="s">
        <v>305</v>
      </c>
      <c r="H13" s="28">
        <f>VLOOKUP(J13,Impact_Rating!$B$1:$C$4,2,FALSE)</f>
        <v>4</v>
      </c>
      <c r="I13" s="23">
        <f>VLOOKUP($K13,Progress_RAG!$A$2:$B$6,2,FALSE)+VLOOKUP(L13,Resource_RAG!$A$2:$B$6,2,FALSE)</f>
        <v>2</v>
      </c>
      <c r="J13" s="23" t="s">
        <v>230</v>
      </c>
      <c r="K13" s="23" t="s">
        <v>69</v>
      </c>
      <c r="L13" s="22" t="s">
        <v>81</v>
      </c>
      <c r="M13" s="23" t="str">
        <f>IF(K13="Task completed","Task completed",VLOOKUP(T13,Programme_RAG!$A$2:$B$4,2,FALSE))</f>
        <v>Low risk to achievement of strategic objective</v>
      </c>
      <c r="N13" s="23"/>
      <c r="O13" s="23" t="s">
        <v>306</v>
      </c>
      <c r="P13" s="23" t="s">
        <v>77</v>
      </c>
      <c r="Q13" s="23" t="s">
        <v>307</v>
      </c>
      <c r="R13" s="23">
        <v>2020</v>
      </c>
      <c r="S13" s="22" t="s">
        <v>308</v>
      </c>
      <c r="T13" s="23">
        <f>IF(VLOOKUP($K13,Progress_RAG!$A$2:$B$6,2,FALSE)+VLOOKUP(L13,Resource_RAG!$A$2:$B$6,2,FALSE)=2,0,IF(VLOOKUP($K13,Progress_RAG!$A$2:$B$6,2,FALSE)+VLOOKUP(L13,Resource_RAG!$A$2:$B$6,2,FALSE)=3,1,IF(AND(VLOOKUP($K13,Progress_RAG!$A$2:$B$6,2,FALSE)+VLOOKUP(L13,Resource_RAG!$A$2:$B$6,2,FALSE)&gt;3,H13&gt;2),2,1)))</f>
        <v>0</v>
      </c>
      <c r="U13" s="25"/>
      <c r="V13" s="25"/>
      <c r="W13"/>
      <c r="X13"/>
      <c r="Y13"/>
      <c r="Z13"/>
      <c r="AA13"/>
      <c r="AB13"/>
    </row>
    <row r="14" spans="1:28" ht="116">
      <c r="A14" s="23" t="s">
        <v>4</v>
      </c>
      <c r="B14" s="23" t="s">
        <v>96</v>
      </c>
      <c r="C14" s="23" t="s">
        <v>13</v>
      </c>
      <c r="D14" s="23"/>
      <c r="E14" s="23" t="s">
        <v>309</v>
      </c>
      <c r="F14" s="23" t="s">
        <v>310</v>
      </c>
      <c r="G14" s="23" t="s">
        <v>311</v>
      </c>
      <c r="H14" s="28">
        <v>2</v>
      </c>
      <c r="I14" s="23">
        <v>2</v>
      </c>
      <c r="J14" s="23" t="s">
        <v>228</v>
      </c>
      <c r="K14" s="23" t="s">
        <v>69</v>
      </c>
      <c r="L14" s="23" t="s">
        <v>81</v>
      </c>
      <c r="M14" s="23" t="str">
        <f>IF(K14="Task completed","Task completed",VLOOKUP(T14,Programme_RAG!$A$2:$B$4,2,FALSE))</f>
        <v>Low risk to achievement of strategic objective</v>
      </c>
      <c r="N14" s="23"/>
      <c r="O14" s="23" t="s">
        <v>312</v>
      </c>
      <c r="P14" s="23" t="s">
        <v>77</v>
      </c>
      <c r="Q14" s="23" t="s">
        <v>313</v>
      </c>
      <c r="R14" s="23">
        <v>2021</v>
      </c>
      <c r="S14" s="23" t="s">
        <v>314</v>
      </c>
      <c r="T14" s="23">
        <f>IF(VLOOKUP($K14,Progress_RAG!$A$2:$B$6,2,FALSE)+VLOOKUP(L14,Resource_RAG!$A$2:$B$6,2,FALSE)=2,0,IF(VLOOKUP($K14,Progress_RAG!$A$2:$B$6,2,FALSE)+VLOOKUP(L14,Resource_RAG!$A$2:$B$6,2,FALSE)=3,1,IF(AND(VLOOKUP($K14,Progress_RAG!$A$2:$B$6,2,FALSE)+VLOOKUP(L14,Resource_RAG!$A$2:$B$6,2,FALSE)&gt;3,H14&gt;2),2,1)))</f>
        <v>0</v>
      </c>
      <c r="U14"/>
      <c r="V14"/>
      <c r="W14"/>
      <c r="X14"/>
      <c r="Y14"/>
      <c r="Z14"/>
      <c r="AA14"/>
      <c r="AB14"/>
    </row>
    <row r="15" spans="1:28" ht="130.5">
      <c r="A15" s="23" t="s">
        <v>4</v>
      </c>
      <c r="B15" s="23" t="s">
        <v>96</v>
      </c>
      <c r="C15" s="23" t="s">
        <v>14</v>
      </c>
      <c r="D15" s="23"/>
      <c r="E15" s="23" t="s">
        <v>315</v>
      </c>
      <c r="F15" s="23" t="s">
        <v>316</v>
      </c>
      <c r="G15" s="23" t="s">
        <v>317</v>
      </c>
      <c r="H15" s="28">
        <f>VLOOKUP(J15,Impact_Rating!$B$1:$C$4,2,FALSE)</f>
        <v>2</v>
      </c>
      <c r="I15" s="23">
        <f>VLOOKUP($K15,Progress_RAG!$A$2:$B$6,2,FALSE)+VLOOKUP(L15,Resource_RAG!$A$2:$B$6,2,FALSE)</f>
        <v>2</v>
      </c>
      <c r="J15" s="23" t="s">
        <v>228</v>
      </c>
      <c r="K15" s="23" t="s">
        <v>69</v>
      </c>
      <c r="L15" s="22" t="s">
        <v>81</v>
      </c>
      <c r="M15" s="23" t="str">
        <f>IF(K15="Task completed","Task completed",VLOOKUP(T15,Programme_RAG!$A$2:$B$4,2,FALSE))</f>
        <v>Low risk to achievement of strategic objective</v>
      </c>
      <c r="N15" s="23"/>
      <c r="O15" s="23" t="s">
        <v>318</v>
      </c>
      <c r="P15" s="23" t="s">
        <v>77</v>
      </c>
      <c r="Q15" s="23" t="s">
        <v>319</v>
      </c>
      <c r="R15" s="23">
        <v>2020</v>
      </c>
      <c r="S15" s="22" t="s">
        <v>320</v>
      </c>
      <c r="T15" s="23">
        <f>IF(VLOOKUP($K15,Progress_RAG!$A$2:$B$6,2,FALSE)+VLOOKUP(L15,Resource_RAG!$A$2:$B$6,2,FALSE)=2,0,IF(VLOOKUP($K15,Progress_RAG!$A$2:$B$6,2,FALSE)+VLOOKUP(L15,Resource_RAG!$A$2:$B$6,2,FALSE)=3,1,IF(AND(VLOOKUP($K15,Progress_RAG!$A$2:$B$6,2,FALSE)+VLOOKUP(L15,Resource_RAG!$A$2:$B$6,2,FALSE)&gt;3,H15&gt;2),2,1)))</f>
        <v>0</v>
      </c>
      <c r="U15" s="25"/>
      <c r="V15" s="25"/>
      <c r="W15"/>
      <c r="X15"/>
      <c r="Y15"/>
      <c r="Z15"/>
      <c r="AA15"/>
      <c r="AB15"/>
    </row>
    <row r="16" spans="1:28" ht="159.5">
      <c r="A16" s="23" t="s">
        <v>4</v>
      </c>
      <c r="B16" s="23" t="s">
        <v>96</v>
      </c>
      <c r="C16" s="23" t="s">
        <v>14</v>
      </c>
      <c r="D16" s="23"/>
      <c r="E16" s="23" t="s">
        <v>321</v>
      </c>
      <c r="F16" s="23" t="s">
        <v>322</v>
      </c>
      <c r="G16" s="23" t="s">
        <v>323</v>
      </c>
      <c r="H16" s="28">
        <f>VLOOKUP(J16,Impact_Rating!$B$1:$C$4,2,FALSE)</f>
        <v>1</v>
      </c>
      <c r="I16" s="23">
        <f>VLOOKUP($K16,Progress_RAG!$A$2:$B$6,2,FALSE)+VLOOKUP(L16,Resource_RAG!$A$2:$B$6,2,FALSE)</f>
        <v>2</v>
      </c>
      <c r="J16" s="23" t="s">
        <v>227</v>
      </c>
      <c r="K16" s="23" t="s">
        <v>69</v>
      </c>
      <c r="L16" s="22" t="s">
        <v>81</v>
      </c>
      <c r="M16" s="23" t="str">
        <f>IF(K16="Task completed","Task completed",VLOOKUP(T16,Programme_RAG!$A$2:$B$4,2,FALSE))</f>
        <v>Low risk to achievement of strategic objective</v>
      </c>
      <c r="N16" s="23"/>
      <c r="O16" s="23" t="s">
        <v>324</v>
      </c>
      <c r="P16" s="23" t="s">
        <v>78</v>
      </c>
      <c r="Q16" s="23" t="s">
        <v>325</v>
      </c>
      <c r="R16" s="23">
        <v>2020</v>
      </c>
      <c r="S16" s="22" t="s">
        <v>326</v>
      </c>
      <c r="T16" s="23">
        <f>IF(VLOOKUP($K16,Progress_RAG!$A$2:$B$6,2,FALSE)+VLOOKUP(L16,Resource_RAG!$A$2:$B$6,2,FALSE)=2,0,IF(VLOOKUP($K16,Progress_RAG!$A$2:$B$6,2,FALSE)+VLOOKUP(L16,Resource_RAG!$A$2:$B$6,2,FALSE)=3,1,IF(AND(VLOOKUP($K16,Progress_RAG!$A$2:$B$6,2,FALSE)+VLOOKUP(L16,Resource_RAG!$A$2:$B$6,2,FALSE)&gt;3,H16&gt;2),2,1)))</f>
        <v>0</v>
      </c>
      <c r="U16" s="25"/>
      <c r="V16" s="25"/>
      <c r="W16"/>
      <c r="X16"/>
      <c r="Y16"/>
      <c r="Z16"/>
      <c r="AA16"/>
      <c r="AB16"/>
    </row>
    <row r="17" spans="1:28" ht="174">
      <c r="A17" s="23" t="s">
        <v>4</v>
      </c>
      <c r="B17" s="23" t="s">
        <v>96</v>
      </c>
      <c r="C17" s="23" t="s">
        <v>14</v>
      </c>
      <c r="D17" s="23"/>
      <c r="E17" s="23" t="s">
        <v>327</v>
      </c>
      <c r="F17" s="23" t="s">
        <v>328</v>
      </c>
      <c r="G17" s="23" t="s">
        <v>329</v>
      </c>
      <c r="H17" s="28">
        <f>VLOOKUP(J17,Impact_Rating!$B$1:$C$4,2,FALSE)</f>
        <v>1</v>
      </c>
      <c r="I17" s="23">
        <f>VLOOKUP($K17,Progress_RAG!$A$2:$B$6,2,FALSE)+VLOOKUP(L17,Resource_RAG!$A$2:$B$6,2,FALSE)</f>
        <v>2</v>
      </c>
      <c r="J17" s="23" t="s">
        <v>227</v>
      </c>
      <c r="K17" s="23" t="s">
        <v>69</v>
      </c>
      <c r="L17" s="22" t="s">
        <v>81</v>
      </c>
      <c r="M17" s="23" t="str">
        <f>IF(K17="Task completed","Task completed",VLOOKUP(T17,Programme_RAG!$A$2:$B$4,2,FALSE))</f>
        <v>Low risk to achievement of strategic objective</v>
      </c>
      <c r="N17" s="23"/>
      <c r="O17" s="23" t="s">
        <v>330</v>
      </c>
      <c r="P17" s="23" t="s">
        <v>78</v>
      </c>
      <c r="Q17" s="23" t="s">
        <v>331</v>
      </c>
      <c r="R17" s="23">
        <v>2020</v>
      </c>
      <c r="S17" s="22" t="s">
        <v>332</v>
      </c>
      <c r="T17" s="23">
        <f>IF(VLOOKUP($K17,Progress_RAG!$A$2:$B$6,2,FALSE)+VLOOKUP(L17,Resource_RAG!$A$2:$B$6,2,FALSE)=2,0,IF(VLOOKUP($K17,Progress_RAG!$A$2:$B$6,2,FALSE)+VLOOKUP(L17,Resource_RAG!$A$2:$B$6,2,FALSE)=3,1,IF(AND(VLOOKUP($K17,Progress_RAG!$A$2:$B$6,2,FALSE)+VLOOKUP(L17,Resource_RAG!$A$2:$B$6,2,FALSE)&gt;3,H17&gt;2),2,1)))</f>
        <v>0</v>
      </c>
      <c r="U17" s="25"/>
      <c r="V17" s="25"/>
      <c r="W17"/>
      <c r="X17"/>
      <c r="Y17"/>
      <c r="Z17"/>
      <c r="AA17"/>
      <c r="AB17"/>
    </row>
    <row r="18" spans="1:28" ht="147.75" customHeight="1">
      <c r="A18" s="23" t="s">
        <v>4</v>
      </c>
      <c r="B18" s="23" t="s">
        <v>96</v>
      </c>
      <c r="C18" s="23" t="s">
        <v>14</v>
      </c>
      <c r="D18" s="23"/>
      <c r="E18" s="23" t="s">
        <v>333</v>
      </c>
      <c r="F18" s="23" t="s">
        <v>334</v>
      </c>
      <c r="G18" s="23" t="s">
        <v>335</v>
      </c>
      <c r="H18" s="28">
        <f>VLOOKUP(J18,Impact_Rating!$B$1:$C$4,2,FALSE)</f>
        <v>1</v>
      </c>
      <c r="I18" s="23">
        <f>VLOOKUP($K18,Progress_RAG!$A$2:$B$6,2,FALSE)+VLOOKUP(L18,Resource_RAG!$A$2:$B$6,2,FALSE)</f>
        <v>2</v>
      </c>
      <c r="J18" s="23" t="s">
        <v>227</v>
      </c>
      <c r="K18" s="23" t="s">
        <v>69</v>
      </c>
      <c r="L18" s="22" t="s">
        <v>81</v>
      </c>
      <c r="M18" s="23" t="str">
        <f>IF(K18="Task completed","Task completed",VLOOKUP(T18,Programme_RAG!$A$2:$B$4,2,FALSE))</f>
        <v>Low risk to achievement of strategic objective</v>
      </c>
      <c r="N18" s="23"/>
      <c r="O18" s="23" t="s">
        <v>336</v>
      </c>
      <c r="P18" s="23" t="s">
        <v>78</v>
      </c>
      <c r="Q18" s="23" t="s">
        <v>337</v>
      </c>
      <c r="R18" s="23">
        <v>2020</v>
      </c>
      <c r="S18" s="22" t="s">
        <v>338</v>
      </c>
      <c r="T18" s="23">
        <f>IF(VLOOKUP($K18,Progress_RAG!$A$2:$B$6,2,FALSE)+VLOOKUP(L18,Resource_RAG!$A$2:$B$6,2,FALSE)=2,0,IF(VLOOKUP($K18,Progress_RAG!$A$2:$B$6,2,FALSE)+VLOOKUP(L18,Resource_RAG!$A$2:$B$6,2,FALSE)=3,1,IF(AND(VLOOKUP($K18,Progress_RAG!$A$2:$B$6,2,FALSE)+VLOOKUP(L18,Resource_RAG!$A$2:$B$6,2,FALSE)&gt;3,H18&gt;2),2,1)))</f>
        <v>0</v>
      </c>
      <c r="U18" s="25"/>
      <c r="V18" s="25"/>
      <c r="W18"/>
      <c r="X18"/>
      <c r="Y18"/>
      <c r="Z18"/>
      <c r="AA18"/>
      <c r="AB18"/>
    </row>
    <row r="19" spans="1:28" ht="147.75" customHeight="1">
      <c r="A19" s="23" t="s">
        <v>4</v>
      </c>
      <c r="B19" s="23" t="s">
        <v>96</v>
      </c>
      <c r="C19" s="23" t="s">
        <v>14</v>
      </c>
      <c r="D19" s="23"/>
      <c r="E19" s="23" t="s">
        <v>339</v>
      </c>
      <c r="F19" s="23" t="s">
        <v>340</v>
      </c>
      <c r="G19" s="23" t="s">
        <v>341</v>
      </c>
      <c r="H19" s="28"/>
      <c r="I19" s="23"/>
      <c r="J19" s="23" t="s">
        <v>227</v>
      </c>
      <c r="K19" s="23" t="s">
        <v>69</v>
      </c>
      <c r="L19" s="22" t="s">
        <v>81</v>
      </c>
      <c r="M19" s="23" t="str">
        <f>IF(K19="Task completed","Task completed",VLOOKUP(T19,Programme_RAG!$A$2:$B$4,2,FALSE))</f>
        <v>Low risk to achievement of strategic objective</v>
      </c>
      <c r="N19" s="23"/>
      <c r="O19" s="23" t="s">
        <v>342</v>
      </c>
      <c r="P19" s="23" t="s">
        <v>78</v>
      </c>
      <c r="Q19" s="23" t="s">
        <v>343</v>
      </c>
      <c r="R19" s="23">
        <v>2022</v>
      </c>
      <c r="S19" s="22" t="s">
        <v>344</v>
      </c>
      <c r="T19" s="23">
        <f>IF(VLOOKUP($K19,Progress_RAG!$A$2:$B$6,2,FALSE)+VLOOKUP(L19,Resource_RAG!$A$2:$B$6,2,FALSE)=2,0,IF(VLOOKUP($K19,Progress_RAG!$A$2:$B$6,2,FALSE)+VLOOKUP(L19,Resource_RAG!$A$2:$B$6,2,FALSE)=3,1,IF(AND(VLOOKUP($K19,Progress_RAG!$A$2:$B$6,2,FALSE)+VLOOKUP(L19,Resource_RAG!$A$2:$B$6,2,FALSE)&gt;3,H19&gt;2),2,1)))</f>
        <v>0</v>
      </c>
      <c r="U19" s="25"/>
      <c r="V19" s="25"/>
      <c r="W19"/>
      <c r="X19"/>
      <c r="Y19"/>
      <c r="Z19"/>
      <c r="AA19"/>
      <c r="AB19"/>
    </row>
    <row r="20" spans="1:28" ht="147.75" customHeight="1">
      <c r="A20" s="23" t="s">
        <v>4</v>
      </c>
      <c r="B20" s="23" t="s">
        <v>96</v>
      </c>
      <c r="C20" s="23" t="s">
        <v>14</v>
      </c>
      <c r="D20" s="23"/>
      <c r="E20" s="23" t="s">
        <v>345</v>
      </c>
      <c r="F20" s="23" t="s">
        <v>346</v>
      </c>
      <c r="G20" s="23" t="s">
        <v>341</v>
      </c>
      <c r="H20" s="28"/>
      <c r="I20" s="23"/>
      <c r="J20" s="23" t="s">
        <v>227</v>
      </c>
      <c r="K20" s="23" t="s">
        <v>70</v>
      </c>
      <c r="L20" s="22" t="s">
        <v>81</v>
      </c>
      <c r="M20" s="23" t="str">
        <f>IF(K20="Task completed","Task completed",VLOOKUP(T20,Programme_RAG!$A$2:$B$4,2,FALSE))</f>
        <v>Medium risk to achievement of strategic objective</v>
      </c>
      <c r="N20" s="23"/>
      <c r="O20" s="23" t="s">
        <v>347</v>
      </c>
      <c r="P20" s="23" t="s">
        <v>78</v>
      </c>
      <c r="Q20" s="23" t="s">
        <v>348</v>
      </c>
      <c r="R20" s="23">
        <v>2023</v>
      </c>
      <c r="S20" s="22" t="s">
        <v>349</v>
      </c>
      <c r="T20" s="23">
        <f>IF(VLOOKUP($K20,Progress_RAG!$A$2:$B$6,2,FALSE)+VLOOKUP(L20,Resource_RAG!$A$2:$B$6,2,FALSE)=2,0,IF(VLOOKUP($K20,Progress_RAG!$A$2:$B$6,2,FALSE)+VLOOKUP(L20,Resource_RAG!$A$2:$B$6,2,FALSE)=3,1,IF(AND(VLOOKUP($K20,Progress_RAG!$A$2:$B$6,2,FALSE)+VLOOKUP(L20,Resource_RAG!$A$2:$B$6,2,FALSE)&gt;3,H20&gt;2),2,1)))</f>
        <v>1</v>
      </c>
      <c r="U20" s="25"/>
      <c r="V20" s="25"/>
      <c r="W20"/>
      <c r="X20"/>
      <c r="Y20"/>
      <c r="Z20"/>
      <c r="AA20"/>
      <c r="AB20"/>
    </row>
    <row r="21" spans="1:28" ht="147.75" customHeight="1">
      <c r="A21" s="23" t="s">
        <v>4</v>
      </c>
      <c r="B21" s="23" t="s">
        <v>96</v>
      </c>
      <c r="C21" s="23" t="s">
        <v>14</v>
      </c>
      <c r="D21" s="23" t="s">
        <v>350</v>
      </c>
      <c r="E21" s="23" t="s">
        <v>351</v>
      </c>
      <c r="F21" s="23" t="s">
        <v>352</v>
      </c>
      <c r="G21" s="23" t="s">
        <v>353</v>
      </c>
      <c r="H21" s="28"/>
      <c r="I21" s="23"/>
      <c r="J21" s="23" t="s">
        <v>227</v>
      </c>
      <c r="K21" s="23"/>
      <c r="M21" s="23" t="e">
        <f>IF(K21="Task completed","Task completed",VLOOKUP(T21,Programme_RAG!$A$2:$B$4,2,FALSE))</f>
        <v>#N/A</v>
      </c>
      <c r="N21" s="23"/>
      <c r="O21" s="23" t="s">
        <v>354</v>
      </c>
      <c r="P21" s="23" t="s">
        <v>355</v>
      </c>
      <c r="Q21" s="23" t="s">
        <v>356</v>
      </c>
      <c r="R21" s="23">
        <v>2022</v>
      </c>
      <c r="S21" s="22" t="s">
        <v>357</v>
      </c>
      <c r="T21" s="23" t="e">
        <f>IF(VLOOKUP($K21,Progress_RAG!$A$2:$B$6,2,FALSE)+VLOOKUP(L21,Resource_RAG!$A$2:$B$6,2,FALSE)=2,0,IF(VLOOKUP($K21,Progress_RAG!$A$2:$B$6,2,FALSE)+VLOOKUP(L21,Resource_RAG!$A$2:$B$6,2,FALSE)=3,1,IF(AND(VLOOKUP($K21,Progress_RAG!$A$2:$B$6,2,FALSE)+VLOOKUP(L21,Resource_RAG!$A$2:$B$6,2,FALSE)&gt;3,H21&gt;2),2,1)))</f>
        <v>#N/A</v>
      </c>
      <c r="U21" s="25"/>
      <c r="V21" s="25"/>
      <c r="W21"/>
      <c r="X21"/>
      <c r="Y21"/>
      <c r="Z21"/>
      <c r="AA21"/>
      <c r="AB21"/>
    </row>
    <row r="22" spans="1:28" ht="147.75" customHeight="1">
      <c r="A22" s="23" t="s">
        <v>4</v>
      </c>
      <c r="B22" s="23" t="s">
        <v>96</v>
      </c>
      <c r="C22" s="23" t="s">
        <v>14</v>
      </c>
      <c r="D22" s="23"/>
      <c r="E22" s="23" t="s">
        <v>358</v>
      </c>
      <c r="F22" s="23" t="s">
        <v>359</v>
      </c>
      <c r="G22" s="23" t="s">
        <v>353</v>
      </c>
      <c r="H22" s="28"/>
      <c r="I22" s="23"/>
      <c r="J22" s="23" t="s">
        <v>227</v>
      </c>
      <c r="K22" s="23" t="s">
        <v>70</v>
      </c>
      <c r="L22" s="22" t="s">
        <v>81</v>
      </c>
      <c r="M22" s="23" t="str">
        <f>IF(K22="Task completed","Task completed",VLOOKUP(T22,Programme_RAG!$A$2:$B$4,2,FALSE))</f>
        <v>Medium risk to achievement of strategic objective</v>
      </c>
      <c r="N22" s="23"/>
      <c r="O22" s="23" t="s">
        <v>360</v>
      </c>
      <c r="P22" s="23" t="s">
        <v>84</v>
      </c>
      <c r="Q22" s="23" t="s">
        <v>361</v>
      </c>
      <c r="R22" s="23">
        <v>2020</v>
      </c>
      <c r="S22" s="22" t="s">
        <v>362</v>
      </c>
      <c r="T22" s="23">
        <f>IF(VLOOKUP($K22,Progress_RAG!$A$2:$B$6,2,FALSE)+VLOOKUP(L22,Resource_RAG!$A$2:$B$6,2,FALSE)=2,0,IF(VLOOKUP($K22,Progress_RAG!$A$2:$B$6,2,FALSE)+VLOOKUP(L22,Resource_RAG!$A$2:$B$6,2,FALSE)=3,1,IF(AND(VLOOKUP($K22,Progress_RAG!$A$2:$B$6,2,FALSE)+VLOOKUP(L22,Resource_RAG!$A$2:$B$6,2,FALSE)&gt;3,H22&gt;2),2,1)))</f>
        <v>1</v>
      </c>
      <c r="U22" s="25"/>
      <c r="V22" s="25"/>
      <c r="W22"/>
      <c r="X22"/>
      <c r="Y22"/>
      <c r="Z22"/>
      <c r="AA22"/>
      <c r="AB22"/>
    </row>
    <row r="23" spans="1:28" ht="147.75" customHeight="1">
      <c r="A23" s="23" t="s">
        <v>4</v>
      </c>
      <c r="B23" s="23" t="s">
        <v>96</v>
      </c>
      <c r="C23" s="23" t="s">
        <v>14</v>
      </c>
      <c r="D23" s="23"/>
      <c r="E23" s="23" t="s">
        <v>363</v>
      </c>
      <c r="F23" s="23" t="s">
        <v>364</v>
      </c>
      <c r="G23" s="23" t="s">
        <v>353</v>
      </c>
      <c r="H23" s="28"/>
      <c r="I23" s="23"/>
      <c r="J23" s="23" t="s">
        <v>227</v>
      </c>
      <c r="K23" s="23" t="s">
        <v>70</v>
      </c>
      <c r="L23" s="22" t="s">
        <v>81</v>
      </c>
      <c r="M23" s="23" t="str">
        <f>IF(K23="Task completed","Task completed",VLOOKUP(T23,Programme_RAG!$A$2:$B$4,2,FALSE))</f>
        <v>Medium risk to achievement of strategic objective</v>
      </c>
      <c r="N23" s="23"/>
      <c r="O23" s="23" t="s">
        <v>365</v>
      </c>
      <c r="P23" s="23" t="s">
        <v>84</v>
      </c>
      <c r="Q23" s="23" t="s">
        <v>366</v>
      </c>
      <c r="R23" s="23">
        <v>2020</v>
      </c>
      <c r="S23" s="22" t="s">
        <v>367</v>
      </c>
      <c r="T23" s="23">
        <f>IF(VLOOKUP($K23,Progress_RAG!$A$2:$B$6,2,FALSE)+VLOOKUP(L23,Resource_RAG!$A$2:$B$6,2,FALSE)=2,0,IF(VLOOKUP($K23,Progress_RAG!$A$2:$B$6,2,FALSE)+VLOOKUP(L23,Resource_RAG!$A$2:$B$6,2,FALSE)=3,1,IF(AND(VLOOKUP($K23,Progress_RAG!$A$2:$B$6,2,FALSE)+VLOOKUP(L23,Resource_RAG!$A$2:$B$6,2,FALSE)&gt;3,H23&gt;2),2,1)))</f>
        <v>1</v>
      </c>
      <c r="U23" s="25"/>
      <c r="V23" s="25"/>
      <c r="W23"/>
      <c r="X23"/>
      <c r="Y23"/>
      <c r="Z23"/>
      <c r="AA23"/>
      <c r="AB23"/>
    </row>
    <row r="24" spans="1:28" ht="147.75" customHeight="1">
      <c r="A24" s="23" t="s">
        <v>4</v>
      </c>
      <c r="B24" s="23" t="s">
        <v>96</v>
      </c>
      <c r="C24" s="23" t="s">
        <v>14</v>
      </c>
      <c r="D24" s="23"/>
      <c r="E24" s="23" t="s">
        <v>368</v>
      </c>
      <c r="F24" s="23" t="s">
        <v>369</v>
      </c>
      <c r="G24" s="23" t="s">
        <v>370</v>
      </c>
      <c r="H24" s="28">
        <v>1</v>
      </c>
      <c r="I24" s="23">
        <v>2</v>
      </c>
      <c r="J24" s="23" t="s">
        <v>228</v>
      </c>
      <c r="K24" s="23" t="s">
        <v>69</v>
      </c>
      <c r="L24" s="22" t="s">
        <v>81</v>
      </c>
      <c r="M24" s="23" t="str">
        <f>IF(K24="Task completed","Task completed",VLOOKUP(T24,Programme_RAG!$A$2:$B$4,2,FALSE))</f>
        <v>Low risk to achievement of strategic objective</v>
      </c>
      <c r="N24" s="23"/>
      <c r="O24" s="23" t="s">
        <v>371</v>
      </c>
      <c r="P24" s="23" t="s">
        <v>77</v>
      </c>
      <c r="Q24" s="23" t="s">
        <v>372</v>
      </c>
      <c r="R24" s="23">
        <v>2022</v>
      </c>
      <c r="S24" s="22" t="s">
        <v>373</v>
      </c>
      <c r="T24" s="23">
        <f>IF(VLOOKUP($K24,Progress_RAG!$A$2:$B$6,2,FALSE)+VLOOKUP(L24,Resource_RAG!$A$2:$B$6,2,FALSE)=2,0,IF(VLOOKUP($K24,Progress_RAG!$A$2:$B$6,2,FALSE)+VLOOKUP(L24,Resource_RAG!$A$2:$B$6,2,FALSE)=3,1,IF(AND(VLOOKUP($K24,Progress_RAG!$A$2:$B$6,2,FALSE)+VLOOKUP(L24,Resource_RAG!$A$2:$B$6,2,FALSE)&gt;3,H24&gt;2),2,1)))</f>
        <v>0</v>
      </c>
      <c r="U24" s="25"/>
      <c r="V24" s="25"/>
      <c r="W24"/>
      <c r="X24"/>
      <c r="Y24"/>
      <c r="Z24"/>
      <c r="AA24"/>
      <c r="AB24"/>
    </row>
    <row r="25" spans="1:28" ht="72.5">
      <c r="A25" s="23" t="s">
        <v>4</v>
      </c>
      <c r="B25" s="23" t="s">
        <v>96</v>
      </c>
      <c r="C25" s="23" t="s">
        <v>15</v>
      </c>
      <c r="D25" s="23"/>
      <c r="E25" s="23" t="s">
        <v>374</v>
      </c>
      <c r="F25" s="23" t="s">
        <v>375</v>
      </c>
      <c r="G25" s="23">
        <v>2023</v>
      </c>
      <c r="H25" s="28">
        <f>VLOOKUP(J25,Impact_Rating!$B$1:$C$4,2,FALSE)</f>
        <v>1</v>
      </c>
      <c r="I25" s="23">
        <f>VLOOKUP($K25,Progress_RAG!$A$2:$B$6,2,FALSE)+VLOOKUP(L25,Resource_RAG!$A$2:$B$6,2,FALSE)</f>
        <v>2</v>
      </c>
      <c r="J25" s="23" t="s">
        <v>227</v>
      </c>
      <c r="K25" s="23" t="s">
        <v>69</v>
      </c>
      <c r="L25" s="23" t="s">
        <v>81</v>
      </c>
      <c r="M25" s="23" t="str">
        <f>IF(K25="Task completed","Task completed",VLOOKUP(T25,Programme_RAG!$A$2:$B$4,2,FALSE))</f>
        <v>Low risk to achievement of strategic objective</v>
      </c>
      <c r="N25" s="23"/>
      <c r="O25" s="23" t="s">
        <v>376</v>
      </c>
      <c r="P25" s="23" t="s">
        <v>78</v>
      </c>
      <c r="Q25" s="23" t="s">
        <v>377</v>
      </c>
      <c r="R25" s="23">
        <v>2021</v>
      </c>
      <c r="S25" s="23">
        <v>2026</v>
      </c>
      <c r="T25" s="23">
        <f>IF(VLOOKUP($K25,Progress_RAG!$A$2:$B$6,2,FALSE)+VLOOKUP(L25,Resource_RAG!$A$2:$B$6,2,FALSE)=2,0,IF(VLOOKUP($K25,Progress_RAG!$A$2:$B$6,2,FALSE)+VLOOKUP(L25,Resource_RAG!$A$2:$B$6,2,FALSE)=3,1,IF(AND(VLOOKUP($K25,Progress_RAG!$A$2:$B$6,2,FALSE)+VLOOKUP(L25,Resource_RAG!$A$2:$B$6,2,FALSE)&gt;3,H25&gt;2),2,1)))</f>
        <v>0</v>
      </c>
      <c r="U25"/>
      <c r="V25"/>
      <c r="W25"/>
      <c r="X25"/>
      <c r="Y25"/>
      <c r="Z25"/>
      <c r="AA25"/>
      <c r="AB25"/>
    </row>
    <row r="26" spans="1:28" ht="101.5">
      <c r="A26" s="23" t="s">
        <v>4</v>
      </c>
      <c r="B26" s="23" t="s">
        <v>98</v>
      </c>
      <c r="C26" s="23" t="s">
        <v>16</v>
      </c>
      <c r="D26" s="23"/>
      <c r="E26" s="23" t="s">
        <v>378</v>
      </c>
      <c r="F26" s="23" t="s">
        <v>379</v>
      </c>
      <c r="G26" s="23" t="s">
        <v>380</v>
      </c>
      <c r="H26" s="28"/>
      <c r="I26" s="23"/>
      <c r="J26" s="23" t="s">
        <v>227</v>
      </c>
      <c r="K26" s="23" t="s">
        <v>69</v>
      </c>
      <c r="L26" s="23" t="s">
        <v>81</v>
      </c>
      <c r="M26" s="23" t="str">
        <f>IF(K26="Task completed","Task completed",VLOOKUP(T26,Programme_RAG!$A$2:$B$4,2,FALSE))</f>
        <v>Low risk to achievement of strategic objective</v>
      </c>
      <c r="N26" s="23"/>
      <c r="O26" s="23" t="s">
        <v>381</v>
      </c>
      <c r="P26" s="23" t="s">
        <v>79</v>
      </c>
      <c r="Q26" s="23" t="s">
        <v>382</v>
      </c>
      <c r="R26" s="23">
        <v>2020</v>
      </c>
      <c r="S26" s="23" t="s">
        <v>383</v>
      </c>
      <c r="T26" s="23">
        <f>IF(VLOOKUP($K26,Progress_RAG!$A$2:$B$6,2,FALSE)+VLOOKUP(L26,Resource_RAG!$A$2:$B$6,2,FALSE)=2,0,IF(VLOOKUP($K26,Progress_RAG!$A$2:$B$6,2,FALSE)+VLOOKUP(L26,Resource_RAG!$A$2:$B$6,2,FALSE)=3,1,IF(AND(VLOOKUP($K26,Progress_RAG!$A$2:$B$6,2,FALSE)+VLOOKUP(L26,Resource_RAG!$A$2:$B$6,2,FALSE)&gt;3,H26&gt;2),2,1)))</f>
        <v>0</v>
      </c>
      <c r="U26"/>
      <c r="V26"/>
      <c r="W26"/>
      <c r="X26"/>
      <c r="Y26"/>
      <c r="Z26"/>
      <c r="AA26"/>
      <c r="AB26"/>
    </row>
    <row r="27" spans="1:28" ht="87">
      <c r="A27" s="23" t="s">
        <v>4</v>
      </c>
      <c r="B27" s="23" t="s">
        <v>98</v>
      </c>
      <c r="C27" s="23" t="s">
        <v>16</v>
      </c>
      <c r="D27" s="23"/>
      <c r="E27" s="23" t="s">
        <v>384</v>
      </c>
      <c r="F27" s="23" t="s">
        <v>385</v>
      </c>
      <c r="G27" s="23" t="s">
        <v>386</v>
      </c>
      <c r="H27" s="28">
        <f>VLOOKUP(J27,Impact_Rating!$B$1:$C$4,2,FALSE)</f>
        <v>1</v>
      </c>
      <c r="I27" s="23">
        <f>VLOOKUP($K27,Progress_RAG!$A$2:$B$6,2,FALSE)+VLOOKUP(L27,Resource_RAG!$A$2:$B$6,2,FALSE)</f>
        <v>2</v>
      </c>
      <c r="J27" s="23" t="s">
        <v>227</v>
      </c>
      <c r="K27" s="23" t="s">
        <v>69</v>
      </c>
      <c r="L27" s="23" t="s">
        <v>81</v>
      </c>
      <c r="M27" s="23" t="str">
        <f>IF(K27="Task completed","Task completed",VLOOKUP(T27,Programme_RAG!$A$2:$B$4,2,FALSE))</f>
        <v>Low risk to achievement of strategic objective</v>
      </c>
      <c r="N27" s="23"/>
      <c r="O27" s="23" t="s">
        <v>387</v>
      </c>
      <c r="P27" s="23" t="s">
        <v>79</v>
      </c>
      <c r="Q27" s="23" t="s">
        <v>388</v>
      </c>
      <c r="R27" s="23">
        <v>2022</v>
      </c>
      <c r="S27" s="23">
        <v>2028</v>
      </c>
      <c r="T27" s="23">
        <f>IF(VLOOKUP($K27,Progress_RAG!$A$2:$B$6,2,FALSE)+VLOOKUP(L27,Resource_RAG!$A$2:$B$6,2,FALSE)=2,0,IF(VLOOKUP($K27,Progress_RAG!$A$2:$B$6,2,FALSE)+VLOOKUP(L27,Resource_RAG!$A$2:$B$6,2,FALSE)=3,1,IF(AND(VLOOKUP($K27,Progress_RAG!$A$2:$B$6,2,FALSE)+VLOOKUP(L27,Resource_RAG!$A$2:$B$6,2,FALSE)&gt;3,H27&gt;2),2,1)))</f>
        <v>0</v>
      </c>
      <c r="U27"/>
      <c r="V27"/>
      <c r="W27"/>
      <c r="X27"/>
      <c r="Y27"/>
      <c r="Z27"/>
      <c r="AA27"/>
      <c r="AB27"/>
    </row>
    <row r="28" spans="1:28" ht="72.5">
      <c r="A28" s="23" t="s">
        <v>4</v>
      </c>
      <c r="B28" s="23" t="s">
        <v>98</v>
      </c>
      <c r="C28" s="23" t="s">
        <v>16</v>
      </c>
      <c r="D28" s="23"/>
      <c r="E28" s="23" t="s">
        <v>389</v>
      </c>
      <c r="F28" s="23" t="s">
        <v>390</v>
      </c>
      <c r="G28" s="23" t="s">
        <v>391</v>
      </c>
      <c r="H28" s="28">
        <f>VLOOKUP(J28,Impact_Rating!$B$1:$C$4,2,FALSE)</f>
        <v>4</v>
      </c>
      <c r="I28" s="23">
        <f>VLOOKUP($K28,Progress_RAG!$A$2:$B$6,2,FALSE)+VLOOKUP(L28,Resource_RAG!$A$2:$B$6,2,FALSE)</f>
        <v>2</v>
      </c>
      <c r="J28" s="23" t="s">
        <v>230</v>
      </c>
      <c r="K28" s="23" t="s">
        <v>69</v>
      </c>
      <c r="L28" s="23" t="s">
        <v>81</v>
      </c>
      <c r="M28" s="23" t="str">
        <f>IF(K28="Task completed","Task completed",VLOOKUP(T28,Programme_RAG!$A$2:$B$4,2,FALSE))</f>
        <v>Low risk to achievement of strategic objective</v>
      </c>
      <c r="N28" s="23"/>
      <c r="O28" s="23" t="s">
        <v>392</v>
      </c>
      <c r="P28" s="23" t="s">
        <v>79</v>
      </c>
      <c r="Q28" s="23" t="s">
        <v>382</v>
      </c>
      <c r="R28" s="23">
        <v>2020</v>
      </c>
      <c r="S28" s="23">
        <v>2030</v>
      </c>
      <c r="T28" s="23">
        <f>IF(VLOOKUP($K28,Progress_RAG!$A$2:$B$6,2,FALSE)+VLOOKUP(L28,Resource_RAG!$A$2:$B$6,2,FALSE)=2,0,IF(VLOOKUP($K28,Progress_RAG!$A$2:$B$6,2,FALSE)+VLOOKUP(L28,Resource_RAG!$A$2:$B$6,2,FALSE)=3,1,IF(AND(VLOOKUP($K28,Progress_RAG!$A$2:$B$6,2,FALSE)+VLOOKUP(L28,Resource_RAG!$A$2:$B$6,2,FALSE)&gt;3,H28&gt;2),2,1)))</f>
        <v>0</v>
      </c>
      <c r="U28"/>
      <c r="V28"/>
      <c r="W28"/>
      <c r="X28"/>
      <c r="Y28"/>
      <c r="Z28"/>
      <c r="AA28"/>
      <c r="AB28"/>
    </row>
    <row r="29" spans="1:28" ht="72.5">
      <c r="A29" s="23" t="s">
        <v>4</v>
      </c>
      <c r="B29" s="23" t="s">
        <v>98</v>
      </c>
      <c r="C29" s="23" t="s">
        <v>16</v>
      </c>
      <c r="D29" s="23"/>
      <c r="E29" s="23" t="s">
        <v>393</v>
      </c>
      <c r="F29" s="23" t="s">
        <v>394</v>
      </c>
      <c r="G29" s="23" t="s">
        <v>395</v>
      </c>
      <c r="H29" s="28"/>
      <c r="I29" s="23"/>
      <c r="J29" s="23" t="s">
        <v>227</v>
      </c>
      <c r="K29" s="23" t="s">
        <v>69</v>
      </c>
      <c r="L29" s="23" t="s">
        <v>81</v>
      </c>
      <c r="M29" s="23" t="str">
        <f>IF(K29="Task completed","Task completed",VLOOKUP(T29,Programme_RAG!$A$2:$B$4,2,FALSE))</f>
        <v>Low risk to achievement of strategic objective</v>
      </c>
      <c r="N29" s="23"/>
      <c r="O29" s="23" t="s">
        <v>396</v>
      </c>
      <c r="P29" s="23" t="s">
        <v>79</v>
      </c>
      <c r="Q29" s="23" t="s">
        <v>397</v>
      </c>
      <c r="R29" s="23">
        <v>2022</v>
      </c>
      <c r="S29" s="23" t="s">
        <v>398</v>
      </c>
      <c r="T29" s="23">
        <f>IF(VLOOKUP($K29,Progress_RAG!$A$2:$B$6,2,FALSE)+VLOOKUP(L29,Resource_RAG!$A$2:$B$6,2,FALSE)=2,0,IF(VLOOKUP($K29,Progress_RAG!$A$2:$B$6,2,FALSE)+VLOOKUP(L29,Resource_RAG!$A$2:$B$6,2,FALSE)=3,1,IF(AND(VLOOKUP($K29,Progress_RAG!$A$2:$B$6,2,FALSE)+VLOOKUP(L29,Resource_RAG!$A$2:$B$6,2,FALSE)&gt;3,H29&gt;2),2,1)))</f>
        <v>0</v>
      </c>
      <c r="U29"/>
      <c r="V29"/>
      <c r="W29"/>
      <c r="X29"/>
      <c r="Y29"/>
      <c r="Z29"/>
      <c r="AA29"/>
      <c r="AB29"/>
    </row>
    <row r="30" spans="1:28" ht="203">
      <c r="A30" s="23" t="s">
        <v>4</v>
      </c>
      <c r="B30" s="23" t="s">
        <v>98</v>
      </c>
      <c r="C30" s="23" t="s">
        <v>16</v>
      </c>
      <c r="D30" s="23"/>
      <c r="E30" s="23" t="s">
        <v>399</v>
      </c>
      <c r="F30" s="23" t="s">
        <v>400</v>
      </c>
      <c r="G30" s="23" t="s">
        <v>401</v>
      </c>
      <c r="H30" s="28">
        <f>VLOOKUP(J30,Impact_Rating!$B$1:$C$4,2,FALSE)</f>
        <v>4</v>
      </c>
      <c r="I30" s="23">
        <f>VLOOKUP($K30,Progress_RAG!$A$2:$B$6,2,FALSE)+VLOOKUP(L30,Resource_RAG!$A$2:$B$6,2,FALSE)</f>
        <v>2</v>
      </c>
      <c r="J30" s="23" t="s">
        <v>230</v>
      </c>
      <c r="K30" s="23" t="s">
        <v>69</v>
      </c>
      <c r="L30" s="23" t="s">
        <v>81</v>
      </c>
      <c r="M30" s="23" t="str">
        <f>IF(K30="Task completed","Task completed",VLOOKUP(T30,Programme_RAG!$A$2:$B$4,2,FALSE))</f>
        <v>Low risk to achievement of strategic objective</v>
      </c>
      <c r="N30" s="23"/>
      <c r="O30" s="23" t="s">
        <v>402</v>
      </c>
      <c r="P30" s="23" t="s">
        <v>79</v>
      </c>
      <c r="Q30" s="23" t="s">
        <v>403</v>
      </c>
      <c r="R30" s="23">
        <v>2020</v>
      </c>
      <c r="S30" s="23">
        <v>2030</v>
      </c>
      <c r="T30" s="23">
        <f>IF(VLOOKUP($K30,Progress_RAG!$A$2:$B$6,2,FALSE)+VLOOKUP(L30,Resource_RAG!$A$2:$B$6,2,FALSE)=2,0,IF(VLOOKUP($K30,Progress_RAG!$A$2:$B$6,2,FALSE)+VLOOKUP(L30,Resource_RAG!$A$2:$B$6,2,FALSE)=3,1,IF(AND(VLOOKUP($K30,Progress_RAG!$A$2:$B$6,2,FALSE)+VLOOKUP(L30,Resource_RAG!$A$2:$B$6,2,FALSE)&gt;3,H30&gt;2),2,1)))</f>
        <v>0</v>
      </c>
      <c r="U30"/>
      <c r="V30"/>
      <c r="W30"/>
      <c r="X30"/>
      <c r="Y30"/>
      <c r="Z30"/>
      <c r="AA30"/>
      <c r="AB30"/>
    </row>
    <row r="31" spans="1:28" ht="275.5">
      <c r="A31" s="23" t="s">
        <v>4</v>
      </c>
      <c r="B31" s="23" t="s">
        <v>98</v>
      </c>
      <c r="C31" s="23" t="s">
        <v>16</v>
      </c>
      <c r="D31" s="23"/>
      <c r="E31" s="23" t="s">
        <v>404</v>
      </c>
      <c r="F31" s="23" t="s">
        <v>405</v>
      </c>
      <c r="G31" s="23" t="s">
        <v>406</v>
      </c>
      <c r="H31" s="28"/>
      <c r="I31" s="23"/>
      <c r="J31" s="23" t="s">
        <v>230</v>
      </c>
      <c r="K31" s="23" t="s">
        <v>69</v>
      </c>
      <c r="L31" s="23" t="s">
        <v>81</v>
      </c>
      <c r="M31" s="23" t="str">
        <f>IF(K31="Task completed","Task completed",VLOOKUP(T31,Programme_RAG!$A$2:$B$4,2,FALSE))</f>
        <v>Low risk to achievement of strategic objective</v>
      </c>
      <c r="N31" s="23"/>
      <c r="O31" s="23" t="s">
        <v>407</v>
      </c>
      <c r="P31" s="23" t="s">
        <v>79</v>
      </c>
      <c r="Q31" s="23" t="s">
        <v>408</v>
      </c>
      <c r="R31" s="23">
        <v>2022</v>
      </c>
      <c r="S31" s="23" t="s">
        <v>409</v>
      </c>
      <c r="T31" s="23">
        <f>IF(VLOOKUP($K31,Progress_RAG!$A$2:$B$6,2,FALSE)+VLOOKUP(L31,Resource_RAG!$A$2:$B$6,2,FALSE)=2,0,IF(VLOOKUP($K31,Progress_RAG!$A$2:$B$6,2,FALSE)+VLOOKUP(L31,Resource_RAG!$A$2:$B$6,2,FALSE)=3,1,IF(AND(VLOOKUP($K31,Progress_RAG!$A$2:$B$6,2,FALSE)+VLOOKUP(L31,Resource_RAG!$A$2:$B$6,2,FALSE)&gt;3,H31&gt;2),2,1)))</f>
        <v>0</v>
      </c>
      <c r="U31"/>
      <c r="V31"/>
      <c r="W31"/>
      <c r="X31"/>
      <c r="Y31"/>
      <c r="Z31"/>
      <c r="AA31"/>
      <c r="AB31"/>
    </row>
    <row r="32" spans="1:28" ht="71.5" customHeight="1">
      <c r="A32" s="23" t="s">
        <v>4</v>
      </c>
      <c r="B32" s="23" t="s">
        <v>98</v>
      </c>
      <c r="C32" s="23" t="s">
        <v>17</v>
      </c>
      <c r="D32" s="23" t="s">
        <v>410</v>
      </c>
      <c r="E32" s="24" t="s">
        <v>410</v>
      </c>
      <c r="F32" s="24" t="s">
        <v>411</v>
      </c>
      <c r="G32" s="23"/>
      <c r="H32" s="28"/>
      <c r="I32" s="23"/>
      <c r="J32" s="23" t="s">
        <v>230</v>
      </c>
      <c r="K32" s="23"/>
      <c r="L32" s="23"/>
      <c r="M32" s="23"/>
      <c r="N32" s="23"/>
      <c r="O32" s="23" t="s">
        <v>412</v>
      </c>
      <c r="P32" s="23" t="s">
        <v>79</v>
      </c>
      <c r="Q32" s="23" t="s">
        <v>413</v>
      </c>
      <c r="R32" s="23">
        <v>2023</v>
      </c>
      <c r="S32" s="23" t="s">
        <v>414</v>
      </c>
      <c r="T32" s="23"/>
      <c r="U32"/>
      <c r="V32"/>
      <c r="W32"/>
      <c r="X32"/>
      <c r="Y32"/>
      <c r="Z32"/>
      <c r="AA32"/>
      <c r="AB32"/>
    </row>
    <row r="33" spans="1:28" ht="101.5">
      <c r="A33" s="23" t="s">
        <v>4</v>
      </c>
      <c r="B33" s="23" t="s">
        <v>98</v>
      </c>
      <c r="C33" s="23" t="s">
        <v>17</v>
      </c>
      <c r="D33" s="23"/>
      <c r="E33" s="23" t="s">
        <v>415</v>
      </c>
      <c r="F33" s="23" t="s">
        <v>416</v>
      </c>
      <c r="G33" s="23" t="s">
        <v>417</v>
      </c>
      <c r="H33" s="28">
        <f>VLOOKUP(J33,Impact_Rating!$B$1:$C$4,2,FALSE)</f>
        <v>4</v>
      </c>
      <c r="I33" s="23">
        <f>VLOOKUP($K33,Progress_RAG!$A$2:$B$6,2,FALSE)+VLOOKUP(L33,Resource_RAG!$A$2:$B$6,2,FALSE)</f>
        <v>2</v>
      </c>
      <c r="J33" s="23" t="s">
        <v>230</v>
      </c>
      <c r="K33" s="23" t="s">
        <v>69</v>
      </c>
      <c r="L33" s="23" t="s">
        <v>81</v>
      </c>
      <c r="M33" s="23" t="str">
        <f>IF(K33="Task completed","Task completed",VLOOKUP(T33,Programme_RAG!$A$2:$B$4,2,FALSE))</f>
        <v>Low risk to achievement of strategic objective</v>
      </c>
      <c r="N33" s="23"/>
      <c r="O33" s="23" t="s">
        <v>407</v>
      </c>
      <c r="P33" s="23" t="s">
        <v>79</v>
      </c>
      <c r="Q33" s="23" t="s">
        <v>418</v>
      </c>
      <c r="R33" s="23">
        <v>2020</v>
      </c>
      <c r="S33" s="23">
        <v>2030</v>
      </c>
      <c r="T33" s="23">
        <f>IF(VLOOKUP($K33,Progress_RAG!$A$2:$B$6,2,FALSE)+VLOOKUP(L33,Resource_RAG!$A$2:$B$6,2,FALSE)=2,0,IF(VLOOKUP($K33,Progress_RAG!$A$2:$B$6,2,FALSE)+VLOOKUP(L33,Resource_RAG!$A$2:$B$6,2,FALSE)=3,1,IF(AND(VLOOKUP($K33,Progress_RAG!$A$2:$B$6,2,FALSE)+VLOOKUP(L33,Resource_RAG!$A$2:$B$6,2,FALSE)&gt;3,H33&gt;2),2,1)))</f>
        <v>0</v>
      </c>
      <c r="U33"/>
      <c r="V33"/>
      <c r="W33"/>
      <c r="X33"/>
      <c r="Y33"/>
      <c r="Z33"/>
      <c r="AA33"/>
      <c r="AB33"/>
    </row>
    <row r="34" spans="1:28" ht="290">
      <c r="A34" s="23" t="s">
        <v>4</v>
      </c>
      <c r="B34" s="23" t="s">
        <v>98</v>
      </c>
      <c r="C34" s="23" t="s">
        <v>17</v>
      </c>
      <c r="D34" s="23"/>
      <c r="E34" s="23" t="s">
        <v>419</v>
      </c>
      <c r="F34" s="23" t="s">
        <v>420</v>
      </c>
      <c r="G34" s="23" t="s">
        <v>406</v>
      </c>
      <c r="H34" s="28"/>
      <c r="I34" s="23"/>
      <c r="J34" s="23" t="s">
        <v>230</v>
      </c>
      <c r="K34" s="23" t="s">
        <v>69</v>
      </c>
      <c r="L34" s="23" t="s">
        <v>81</v>
      </c>
      <c r="M34" s="23" t="str">
        <f>IF(K34="Task completed","Task completed",VLOOKUP(T34,Programme_RAG!$A$2:$B$4,2,FALSE))</f>
        <v>Low risk to achievement of strategic objective</v>
      </c>
      <c r="N34" s="23"/>
      <c r="O34" s="23" t="s">
        <v>421</v>
      </c>
      <c r="P34" s="23" t="s">
        <v>79</v>
      </c>
      <c r="Q34" s="23" t="s">
        <v>408</v>
      </c>
      <c r="R34" s="23">
        <v>2022</v>
      </c>
      <c r="S34" s="23" t="s">
        <v>422</v>
      </c>
      <c r="T34" s="23">
        <f>IF(VLOOKUP($K34,Progress_RAG!$A$2:$B$6,2,FALSE)+VLOOKUP(L34,Resource_RAG!$A$2:$B$6,2,FALSE)=2,0,IF(VLOOKUP($K34,Progress_RAG!$A$2:$B$6,2,FALSE)+VLOOKUP(L34,Resource_RAG!$A$2:$B$6,2,FALSE)=3,1,IF(AND(VLOOKUP($K34,Progress_RAG!$A$2:$B$6,2,FALSE)+VLOOKUP(L34,Resource_RAG!$A$2:$B$6,2,FALSE)&gt;3,H34&gt;2),2,1)))</f>
        <v>0</v>
      </c>
      <c r="U34"/>
      <c r="V34"/>
      <c r="W34"/>
      <c r="X34"/>
      <c r="Y34"/>
      <c r="Z34"/>
      <c r="AA34"/>
      <c r="AB34"/>
    </row>
    <row r="35" spans="1:28" ht="85" customHeight="1">
      <c r="A35" s="23" t="s">
        <v>4</v>
      </c>
      <c r="B35" s="23" t="s">
        <v>98</v>
      </c>
      <c r="C35" s="23" t="s">
        <v>18</v>
      </c>
      <c r="D35" s="23"/>
      <c r="E35" s="23" t="s">
        <v>423</v>
      </c>
      <c r="F35" s="23" t="s">
        <v>424</v>
      </c>
      <c r="G35" s="23"/>
      <c r="H35" s="28"/>
      <c r="I35" s="23"/>
      <c r="J35" s="23" t="s">
        <v>230</v>
      </c>
      <c r="K35" s="23"/>
      <c r="L35" s="23"/>
      <c r="M35" s="23"/>
      <c r="N35" s="23"/>
      <c r="O35" s="23" t="s">
        <v>425</v>
      </c>
      <c r="P35" s="23" t="s">
        <v>77</v>
      </c>
      <c r="Q35" s="23" t="s">
        <v>426</v>
      </c>
      <c r="R35" s="23">
        <v>2023</v>
      </c>
      <c r="S35" s="23" t="s">
        <v>427</v>
      </c>
      <c r="T35" s="23"/>
      <c r="U35"/>
      <c r="V35"/>
      <c r="W35"/>
      <c r="X35"/>
      <c r="Y35"/>
      <c r="Z35"/>
      <c r="AA35"/>
      <c r="AB35"/>
    </row>
    <row r="36" spans="1:28" ht="72.5">
      <c r="A36" s="23" t="s">
        <v>4</v>
      </c>
      <c r="B36" s="23" t="s">
        <v>98</v>
      </c>
      <c r="C36" s="23" t="s">
        <v>18</v>
      </c>
      <c r="D36" s="23"/>
      <c r="E36" s="23" t="s">
        <v>428</v>
      </c>
      <c r="F36" s="23" t="s">
        <v>429</v>
      </c>
      <c r="G36" s="23" t="s">
        <v>430</v>
      </c>
      <c r="H36" s="28">
        <f>VLOOKUP(J36,Impact_Rating!$B$1:$C$4,2,FALSE)</f>
        <v>1</v>
      </c>
      <c r="I36" s="23">
        <f>VLOOKUP($K36,Progress_RAG!$A$2:$B$6,2,FALSE)+VLOOKUP(L36,Resource_RAG!$A$2:$B$6,2,FALSE)</f>
        <v>2</v>
      </c>
      <c r="J36" s="23" t="s">
        <v>227</v>
      </c>
      <c r="K36" s="23" t="s">
        <v>69</v>
      </c>
      <c r="L36" s="23" t="s">
        <v>81</v>
      </c>
      <c r="M36" s="23" t="str">
        <f>IF(K36="Task completed","Task completed",VLOOKUP(T36,Programme_RAG!$A$2:$B$4,2,FALSE))</f>
        <v>Low risk to achievement of strategic objective</v>
      </c>
      <c r="N36" s="23"/>
      <c r="O36" s="23" t="s">
        <v>431</v>
      </c>
      <c r="P36" s="23" t="s">
        <v>79</v>
      </c>
      <c r="Q36" s="23" t="s">
        <v>432</v>
      </c>
      <c r="R36" s="23">
        <v>2022</v>
      </c>
      <c r="S36" s="23" t="s">
        <v>433</v>
      </c>
      <c r="T36" s="23">
        <f>IF(VLOOKUP($K36,Progress_RAG!$A$2:$B$6,2,FALSE)+VLOOKUP(L36,Resource_RAG!$A$2:$B$6,2,FALSE)=2,0,IF(VLOOKUP($K36,Progress_RAG!$A$2:$B$6,2,FALSE)+VLOOKUP(L36,Resource_RAG!$A$2:$B$6,2,FALSE)=3,1,IF(AND(VLOOKUP($K36,Progress_RAG!$A$2:$B$6,2,FALSE)+VLOOKUP(L36,Resource_RAG!$A$2:$B$6,2,FALSE)&gt;3,H36&gt;2),2,1)))</f>
        <v>0</v>
      </c>
      <c r="U36"/>
      <c r="V36"/>
      <c r="W36"/>
      <c r="X36"/>
      <c r="Y36"/>
      <c r="Z36"/>
      <c r="AA36"/>
      <c r="AB36"/>
    </row>
    <row r="37" spans="1:28" ht="72.5">
      <c r="A37" s="23" t="s">
        <v>4</v>
      </c>
      <c r="B37" s="23" t="s">
        <v>98</v>
      </c>
      <c r="C37" s="23" t="s">
        <v>19</v>
      </c>
      <c r="D37" s="23"/>
      <c r="E37" s="23" t="s">
        <v>434</v>
      </c>
      <c r="F37" s="23" t="s">
        <v>435</v>
      </c>
      <c r="G37" s="23" t="s">
        <v>436</v>
      </c>
      <c r="H37" s="28">
        <f>VLOOKUP(J37,Impact_Rating!$B$1:$C$4,2,FALSE)</f>
        <v>4</v>
      </c>
      <c r="I37" s="23">
        <f>VLOOKUP($K37,Progress_RAG!$A$2:$B$6,2,FALSE)+VLOOKUP(L37,Resource_RAG!$A$2:$B$6,2,FALSE)</f>
        <v>2</v>
      </c>
      <c r="J37" s="23" t="s">
        <v>230</v>
      </c>
      <c r="K37" s="23" t="s">
        <v>69</v>
      </c>
      <c r="L37" s="23" t="s">
        <v>81</v>
      </c>
      <c r="M37" s="23" t="str">
        <f>IF(K37="Task completed","Task completed",VLOOKUP(T37,Programme_RAG!$A$2:$B$4,2,FALSE))</f>
        <v>Low risk to achievement of strategic objective</v>
      </c>
      <c r="N37" s="23"/>
      <c r="O37" s="23" t="s">
        <v>437</v>
      </c>
      <c r="P37" s="23" t="s">
        <v>79</v>
      </c>
      <c r="Q37" s="23" t="s">
        <v>438</v>
      </c>
      <c r="R37" s="23">
        <v>2023</v>
      </c>
      <c r="S37" s="23" t="s">
        <v>439</v>
      </c>
      <c r="T37" s="23">
        <f>IF(VLOOKUP($K37,Progress_RAG!$A$2:$B$6,2,FALSE)+VLOOKUP(L37,Resource_RAG!$A$2:$B$6,2,FALSE)=2,0,IF(VLOOKUP($K37,Progress_RAG!$A$2:$B$6,2,FALSE)+VLOOKUP(L37,Resource_RAG!$A$2:$B$6,2,FALSE)=3,1,IF(AND(VLOOKUP($K37,Progress_RAG!$A$2:$B$6,2,FALSE)+VLOOKUP(L37,Resource_RAG!$A$2:$B$6,2,FALSE)&gt;3,H37&gt;2),2,1)))</f>
        <v>0</v>
      </c>
      <c r="U37"/>
      <c r="V37"/>
      <c r="W37"/>
      <c r="X37"/>
      <c r="Y37"/>
      <c r="Z37"/>
      <c r="AA37"/>
      <c r="AB37"/>
    </row>
    <row r="38" spans="1:28" ht="43.5">
      <c r="A38" s="23" t="s">
        <v>4</v>
      </c>
      <c r="B38" s="23" t="s">
        <v>100</v>
      </c>
      <c r="C38" s="23" t="s">
        <v>20</v>
      </c>
      <c r="D38" s="23"/>
      <c r="E38" s="23" t="s">
        <v>440</v>
      </c>
      <c r="F38" s="23" t="s">
        <v>441</v>
      </c>
      <c r="G38" s="29" t="s">
        <v>442</v>
      </c>
      <c r="H38" s="28" t="e">
        <f>VLOOKUP(J38,Impact_Rating!$B$1:$C$4,2,FALSE)</f>
        <v>#N/A</v>
      </c>
      <c r="I38" s="23">
        <f>VLOOKUP($K38,Progress_RAG!$A$2:$B$6,2,FALSE)+VLOOKUP(L38,Resource_RAG!$A$2:$B$6,2,FALSE)</f>
        <v>1</v>
      </c>
      <c r="J38" s="23"/>
      <c r="K38" s="23" t="s">
        <v>71</v>
      </c>
      <c r="L38" s="23" t="s">
        <v>81</v>
      </c>
      <c r="M38" s="23" t="str">
        <f>IF(K38="Task completed","Task completed",VLOOKUP(T38,Programme_RAG!$A$2:$B$4,2,FALSE))</f>
        <v>Task completed</v>
      </c>
      <c r="N38" s="23"/>
      <c r="O38" s="23" t="s">
        <v>443</v>
      </c>
      <c r="P38" s="23" t="s">
        <v>76</v>
      </c>
      <c r="Q38" s="23" t="s">
        <v>444</v>
      </c>
      <c r="R38" s="23">
        <v>2020</v>
      </c>
      <c r="S38" s="26">
        <v>44652</v>
      </c>
      <c r="T38" s="23" t="e">
        <f>IF(VLOOKUP($K38,Progress_RAG!$A$2:$B$6,2,FALSE)+VLOOKUP(L38,Resource_RAG!$A$2:$B$6,2,FALSE)=2,0,IF(VLOOKUP($K38,Progress_RAG!$A$2:$B$6,2,FALSE)+VLOOKUP(L38,Resource_RAG!$A$2:$B$6,2,FALSE)=3,1,IF(AND(VLOOKUP($K38,Progress_RAG!$A$2:$B$6,2,FALSE)+VLOOKUP(L38,Resource_RAG!$A$2:$B$6,2,FALSE)&gt;3,H38&gt;2),2,1)))</f>
        <v>#N/A</v>
      </c>
      <c r="U38"/>
      <c r="V38"/>
      <c r="W38"/>
      <c r="X38"/>
      <c r="Y38"/>
      <c r="Z38"/>
      <c r="AA38"/>
      <c r="AB38"/>
    </row>
    <row r="39" spans="1:28" ht="58">
      <c r="A39" s="23" t="s">
        <v>4</v>
      </c>
      <c r="B39" s="23" t="s">
        <v>100</v>
      </c>
      <c r="C39" s="23" t="s">
        <v>20</v>
      </c>
      <c r="D39" s="23"/>
      <c r="E39" s="23" t="s">
        <v>21</v>
      </c>
      <c r="F39" s="23" t="s">
        <v>445</v>
      </c>
      <c r="G39" s="23" t="s">
        <v>446</v>
      </c>
      <c r="H39" s="28">
        <f>VLOOKUP(J39,Impact_Rating!$B$1:$C$4,2,FALSE)</f>
        <v>1</v>
      </c>
      <c r="I39" s="23" t="s">
        <v>447</v>
      </c>
      <c r="J39" s="23" t="s">
        <v>227</v>
      </c>
      <c r="K39" s="23" t="s">
        <v>71</v>
      </c>
      <c r="L39" s="23" t="s">
        <v>81</v>
      </c>
      <c r="M39" s="23" t="str">
        <f>IF(K39="Task completed","Task completed",VLOOKUP(T39,Programme_RAG!$A$2:$B$4,2,FALSE))</f>
        <v>Task completed</v>
      </c>
      <c r="N39" s="23"/>
      <c r="O39" s="23" t="s">
        <v>448</v>
      </c>
      <c r="P39" s="23" t="s">
        <v>76</v>
      </c>
      <c r="Q39" s="23" t="s">
        <v>449</v>
      </c>
      <c r="R39" s="23">
        <v>2020</v>
      </c>
      <c r="S39" s="26">
        <v>44652</v>
      </c>
      <c r="T39" s="23">
        <f>IF(VLOOKUP($K39,Progress_RAG!$A$2:$B$6,2,FALSE)+VLOOKUP(L39,Resource_RAG!$A$2:$B$6,2,FALSE)=2,0,IF(VLOOKUP($K39,Progress_RAG!$A$2:$B$6,2,FALSE)+VLOOKUP(L39,Resource_RAG!$A$2:$B$6,2,FALSE)=3,1,IF(AND(VLOOKUP($K39,Progress_RAG!$A$2:$B$6,2,FALSE)+VLOOKUP(L39,Resource_RAG!$A$2:$B$6,2,FALSE)&gt;3,H39&gt;2),2,1)))</f>
        <v>1</v>
      </c>
      <c r="U39"/>
      <c r="V39"/>
      <c r="W39"/>
      <c r="X39"/>
      <c r="Y39"/>
      <c r="Z39"/>
      <c r="AA39"/>
      <c r="AB39"/>
    </row>
    <row r="40" spans="1:28" ht="290">
      <c r="A40" s="23" t="s">
        <v>4</v>
      </c>
      <c r="B40" s="23" t="s">
        <v>100</v>
      </c>
      <c r="C40" s="23" t="s">
        <v>20</v>
      </c>
      <c r="D40" s="23"/>
      <c r="E40" s="23" t="s">
        <v>450</v>
      </c>
      <c r="F40" s="23" t="s">
        <v>451</v>
      </c>
      <c r="G40" s="23" t="s">
        <v>452</v>
      </c>
      <c r="H40" s="28">
        <v>1</v>
      </c>
      <c r="I40" s="23">
        <v>2</v>
      </c>
      <c r="J40" s="23" t="s">
        <v>227</v>
      </c>
      <c r="K40" s="23" t="s">
        <v>69</v>
      </c>
      <c r="L40" s="23" t="s">
        <v>81</v>
      </c>
      <c r="M40" s="23" t="str">
        <f>IF(K40="Task completed","Task completed",VLOOKUP(T40,Programme_RAG!$A$2:$B$4,2,FALSE))</f>
        <v>Low risk to achievement of strategic objective</v>
      </c>
      <c r="N40" s="23"/>
      <c r="O40" s="23" t="s">
        <v>453</v>
      </c>
      <c r="P40" s="23" t="s">
        <v>76</v>
      </c>
      <c r="Q40" s="23" t="s">
        <v>454</v>
      </c>
      <c r="R40" s="23">
        <v>2022</v>
      </c>
      <c r="S40" s="26" t="s">
        <v>455</v>
      </c>
      <c r="T40" s="23">
        <f>IF(VLOOKUP($K40,Progress_RAG!$A$2:$B$6,2,FALSE)+VLOOKUP(L40,Resource_RAG!$A$2:$B$6,2,FALSE)=2,0,IF(VLOOKUP($K40,Progress_RAG!$A$2:$B$6,2,FALSE)+VLOOKUP(L40,Resource_RAG!$A$2:$B$6,2,FALSE)=3,1,IF(AND(VLOOKUP($K40,Progress_RAG!$A$2:$B$6,2,FALSE)+VLOOKUP(L40,Resource_RAG!$A$2:$B$6,2,FALSE)&gt;3,H40&gt;2),2,1)))</f>
        <v>0</v>
      </c>
      <c r="U40"/>
      <c r="V40"/>
      <c r="W40"/>
      <c r="X40"/>
      <c r="Y40"/>
      <c r="Z40"/>
      <c r="AA40"/>
      <c r="AB40"/>
    </row>
    <row r="41" spans="1:28" ht="232">
      <c r="A41" s="23" t="s">
        <v>4</v>
      </c>
      <c r="B41" s="23" t="s">
        <v>100</v>
      </c>
      <c r="C41" s="23" t="s">
        <v>20</v>
      </c>
      <c r="D41" s="23"/>
      <c r="E41" s="23" t="s">
        <v>456</v>
      </c>
      <c r="F41" s="23" t="s">
        <v>457</v>
      </c>
      <c r="G41" s="23" t="s">
        <v>458</v>
      </c>
      <c r="H41" s="28">
        <v>1</v>
      </c>
      <c r="I41" s="23"/>
      <c r="J41" s="23" t="s">
        <v>227</v>
      </c>
      <c r="K41" s="23" t="s">
        <v>69</v>
      </c>
      <c r="L41" s="23" t="s">
        <v>81</v>
      </c>
      <c r="M41" s="23" t="str">
        <f>IF(K41="Task completed","Task completed",VLOOKUP(T41,Programme_RAG!$A$2:$B$4,2,FALSE))</f>
        <v>Low risk to achievement of strategic objective</v>
      </c>
      <c r="N41" s="23"/>
      <c r="O41" s="23" t="s">
        <v>459</v>
      </c>
      <c r="P41" s="23" t="s">
        <v>76</v>
      </c>
      <c r="Q41" s="23" t="s">
        <v>460</v>
      </c>
      <c r="R41" s="23">
        <v>2023</v>
      </c>
      <c r="S41" s="26" t="s">
        <v>461</v>
      </c>
      <c r="T41" s="23">
        <f>IF(VLOOKUP($K41,Progress_RAG!$A$2:$B$6,2,FALSE)+VLOOKUP(L41,Resource_RAG!$A$2:$B$6,2,FALSE)=2,0,IF(VLOOKUP($K41,Progress_RAG!$A$2:$B$6,2,FALSE)+VLOOKUP(L41,Resource_RAG!$A$2:$B$6,2,FALSE)=3,1,IF(AND(VLOOKUP($K41,Progress_RAG!$A$2:$B$6,2,FALSE)+VLOOKUP(L41,Resource_RAG!$A$2:$B$6,2,FALSE)&gt;3,H41&gt;2),2,1)))</f>
        <v>0</v>
      </c>
      <c r="U41"/>
      <c r="V41"/>
      <c r="W41"/>
      <c r="X41"/>
      <c r="Y41"/>
      <c r="Z41"/>
      <c r="AA41"/>
      <c r="AB41"/>
    </row>
    <row r="42" spans="1:28" ht="377">
      <c r="A42" s="23" t="s">
        <v>4</v>
      </c>
      <c r="B42" s="23" t="s">
        <v>100</v>
      </c>
      <c r="C42" s="23" t="s">
        <v>20</v>
      </c>
      <c r="D42" s="23"/>
      <c r="E42" s="23" t="s">
        <v>462</v>
      </c>
      <c r="F42" s="23" t="s">
        <v>463</v>
      </c>
      <c r="G42" s="23" t="s">
        <v>464</v>
      </c>
      <c r="H42" s="28"/>
      <c r="I42" s="23"/>
      <c r="J42" s="23" t="s">
        <v>228</v>
      </c>
      <c r="K42" s="23" t="s">
        <v>70</v>
      </c>
      <c r="L42" s="23" t="s">
        <v>82</v>
      </c>
      <c r="M42" s="23" t="str">
        <f>IF(K42="Task completed","Task completed",VLOOKUP(T42,Programme_RAG!$A$2:$B$4,2,FALSE))</f>
        <v>Medium risk to achievement of strategic objective</v>
      </c>
      <c r="N42" s="23"/>
      <c r="O42" s="23" t="s">
        <v>465</v>
      </c>
      <c r="P42" s="23" t="s">
        <v>76</v>
      </c>
      <c r="Q42" s="23" t="s">
        <v>466</v>
      </c>
      <c r="R42" s="23">
        <v>2022</v>
      </c>
      <c r="S42" s="26" t="s">
        <v>467</v>
      </c>
      <c r="T42" s="23">
        <f>IF(VLOOKUP($K42,Progress_RAG!$A$2:$B$6,2,FALSE)+VLOOKUP(L42,Resource_RAG!$A$2:$B$6,2,FALSE)=2,0,IF(VLOOKUP($K42,Progress_RAG!$A$2:$B$6,2,FALSE)+VLOOKUP(L42,Resource_RAG!$A$2:$B$6,2,FALSE)=3,1,IF(AND(VLOOKUP($K42,Progress_RAG!$A$2:$B$6,2,FALSE)+VLOOKUP(L42,Resource_RAG!$A$2:$B$6,2,FALSE)&gt;3,H42&gt;2),2,1)))</f>
        <v>1</v>
      </c>
      <c r="U42"/>
      <c r="V42"/>
      <c r="W42"/>
      <c r="X42"/>
      <c r="Y42"/>
      <c r="Z42"/>
      <c r="AA42"/>
      <c r="AB42"/>
    </row>
    <row r="43" spans="1:28" ht="174">
      <c r="A43" s="23" t="s">
        <v>4</v>
      </c>
      <c r="B43" s="23" t="s">
        <v>100</v>
      </c>
      <c r="C43" s="23" t="s">
        <v>20</v>
      </c>
      <c r="D43" s="23"/>
      <c r="E43" s="23" t="s">
        <v>468</v>
      </c>
      <c r="F43" s="23" t="s">
        <v>469</v>
      </c>
      <c r="G43" s="23" t="s">
        <v>470</v>
      </c>
      <c r="H43" s="28"/>
      <c r="I43" s="23"/>
      <c r="J43" s="23" t="s">
        <v>227</v>
      </c>
      <c r="K43" s="23" t="s">
        <v>69</v>
      </c>
      <c r="L43" s="23" t="s">
        <v>81</v>
      </c>
      <c r="M43" s="23" t="str">
        <f>IF(K43="Task completed","Task completed",VLOOKUP(T43,Programme_RAG!$A$2:$B$4,2,FALSE))</f>
        <v>Low risk to achievement of strategic objective</v>
      </c>
      <c r="N43" s="23"/>
      <c r="O43" s="23" t="s">
        <v>471</v>
      </c>
      <c r="P43" s="23" t="s">
        <v>76</v>
      </c>
      <c r="Q43" s="23" t="s">
        <v>472</v>
      </c>
      <c r="R43" s="23">
        <v>2022</v>
      </c>
      <c r="S43" s="26" t="s">
        <v>473</v>
      </c>
      <c r="T43" s="23">
        <f>IF(VLOOKUP($K43,Progress_RAG!$A$2:$B$6,2,FALSE)+VLOOKUP(L43,Resource_RAG!$A$2:$B$6,2,FALSE)=2,0,IF(VLOOKUP($K43,Progress_RAG!$A$2:$B$6,2,FALSE)+VLOOKUP(L43,Resource_RAG!$A$2:$B$6,2,FALSE)=3,1,IF(AND(VLOOKUP($K43,Progress_RAG!$A$2:$B$6,2,FALSE)+VLOOKUP(L43,Resource_RAG!$A$2:$B$6,2,FALSE)&gt;3,H43&gt;2),2,1)))</f>
        <v>0</v>
      </c>
      <c r="U43"/>
      <c r="V43"/>
      <c r="W43"/>
      <c r="X43"/>
      <c r="Y43"/>
      <c r="Z43"/>
      <c r="AA43"/>
      <c r="AB43"/>
    </row>
    <row r="44" spans="1:28" ht="246.5">
      <c r="A44" s="23" t="s">
        <v>4</v>
      </c>
      <c r="B44" s="23" t="s">
        <v>100</v>
      </c>
      <c r="C44" s="23" t="s">
        <v>20</v>
      </c>
      <c r="D44" s="23"/>
      <c r="E44" s="23" t="s">
        <v>474</v>
      </c>
      <c r="F44" s="23" t="s">
        <v>475</v>
      </c>
      <c r="G44" s="23" t="s">
        <v>476</v>
      </c>
      <c r="H44" s="28"/>
      <c r="I44" s="23"/>
      <c r="J44" s="23" t="s">
        <v>227</v>
      </c>
      <c r="K44" s="23" t="s">
        <v>70</v>
      </c>
      <c r="L44" s="23" t="s">
        <v>82</v>
      </c>
      <c r="M44" s="23" t="str">
        <f>IF(K44="Task completed","Task completed",VLOOKUP(T44,Programme_RAG!$A$2:$B$4,2,FALSE))</f>
        <v>Medium risk to achievement of strategic objective</v>
      </c>
      <c r="N44" s="23"/>
      <c r="O44" s="23" t="s">
        <v>477</v>
      </c>
      <c r="P44" s="23" t="s">
        <v>76</v>
      </c>
      <c r="Q44" s="23" t="s">
        <v>478</v>
      </c>
      <c r="R44" s="23">
        <v>2022</v>
      </c>
      <c r="S44" s="26" t="s">
        <v>479</v>
      </c>
      <c r="T44" s="23">
        <f>IF(VLOOKUP($K44,Progress_RAG!$A$2:$B$6,2,FALSE)+VLOOKUP(L44,Resource_RAG!$A$2:$B$6,2,FALSE)=2,0,IF(VLOOKUP($K44,Progress_RAG!$A$2:$B$6,2,FALSE)+VLOOKUP(L44,Resource_RAG!$A$2:$B$6,2,FALSE)=3,1,IF(AND(VLOOKUP($K44,Progress_RAG!$A$2:$B$6,2,FALSE)+VLOOKUP(L44,Resource_RAG!$A$2:$B$6,2,FALSE)&gt;3,H44&gt;2),2,1)))</f>
        <v>1</v>
      </c>
      <c r="U44"/>
      <c r="V44"/>
      <c r="W44"/>
      <c r="X44"/>
      <c r="Y44"/>
      <c r="Z44"/>
      <c r="AA44"/>
      <c r="AB44"/>
    </row>
    <row r="45" spans="1:28" ht="130.5">
      <c r="A45" s="23" t="s">
        <v>4</v>
      </c>
      <c r="B45" s="23" t="s">
        <v>100</v>
      </c>
      <c r="C45" s="23" t="s">
        <v>20</v>
      </c>
      <c r="D45" s="23"/>
      <c r="E45" s="23" t="s">
        <v>480</v>
      </c>
      <c r="F45" s="23" t="s">
        <v>481</v>
      </c>
      <c r="G45" s="23" t="s">
        <v>482</v>
      </c>
      <c r="H45" s="28"/>
      <c r="I45" s="23"/>
      <c r="J45" s="23" t="s">
        <v>227</v>
      </c>
      <c r="K45" s="23" t="s">
        <v>69</v>
      </c>
      <c r="L45" s="23" t="s">
        <v>81</v>
      </c>
      <c r="M45" s="23" t="str">
        <f>IF(K45="Task completed","Task completed",VLOOKUP(T45,Programme_RAG!$A$2:$B$4,2,FALSE))</f>
        <v>Low risk to achievement of strategic objective</v>
      </c>
      <c r="N45" s="23"/>
      <c r="O45" s="23" t="s">
        <v>483</v>
      </c>
      <c r="P45" s="23" t="s">
        <v>76</v>
      </c>
      <c r="Q45" s="23" t="s">
        <v>484</v>
      </c>
      <c r="R45" s="23">
        <v>2022</v>
      </c>
      <c r="S45" s="26" t="s">
        <v>485</v>
      </c>
      <c r="T45" s="23">
        <f>IF(VLOOKUP($K45,Progress_RAG!$A$2:$B$6,2,FALSE)+VLOOKUP(L45,Resource_RAG!$A$2:$B$6,2,FALSE)=2,0,IF(VLOOKUP($K45,Progress_RAG!$A$2:$B$6,2,FALSE)+VLOOKUP(L45,Resource_RAG!$A$2:$B$6,2,FALSE)=3,1,IF(AND(VLOOKUP($K45,Progress_RAG!$A$2:$B$6,2,FALSE)+VLOOKUP(L45,Resource_RAG!$A$2:$B$6,2,FALSE)&gt;3,H45&gt;2),2,1)))</f>
        <v>0</v>
      </c>
      <c r="U45"/>
      <c r="V45"/>
      <c r="W45"/>
      <c r="X45"/>
      <c r="Y45"/>
      <c r="Z45"/>
      <c r="AA45"/>
      <c r="AB45"/>
    </row>
    <row r="46" spans="1:28" ht="159.5">
      <c r="A46" s="23" t="s">
        <v>4</v>
      </c>
      <c r="B46" s="23" t="s">
        <v>100</v>
      </c>
      <c r="C46" s="23" t="s">
        <v>20</v>
      </c>
      <c r="D46" s="23"/>
      <c r="E46" s="23" t="s">
        <v>486</v>
      </c>
      <c r="F46" s="23" t="s">
        <v>487</v>
      </c>
      <c r="G46" s="23" t="s">
        <v>488</v>
      </c>
      <c r="H46" s="28"/>
      <c r="I46" s="23"/>
      <c r="J46" s="23" t="s">
        <v>227</v>
      </c>
      <c r="K46" s="23" t="s">
        <v>69</v>
      </c>
      <c r="L46" s="23" t="s">
        <v>81</v>
      </c>
      <c r="M46" s="23" t="str">
        <f>IF(K46="Task completed","Task completed",VLOOKUP(T46,Programme_RAG!$A$2:$B$4,2,FALSE))</f>
        <v>Low risk to achievement of strategic objective</v>
      </c>
      <c r="N46" s="23"/>
      <c r="O46" s="23" t="s">
        <v>489</v>
      </c>
      <c r="P46" s="23" t="s">
        <v>76</v>
      </c>
      <c r="Q46" s="23" t="s">
        <v>490</v>
      </c>
      <c r="R46" s="23">
        <v>2022</v>
      </c>
      <c r="S46" s="26" t="s">
        <v>491</v>
      </c>
      <c r="T46" s="23">
        <f>IF(VLOOKUP($K46,Progress_RAG!$A$2:$B$6,2,FALSE)+VLOOKUP(L46,Resource_RAG!$A$2:$B$6,2,FALSE)=2,0,IF(VLOOKUP($K46,Progress_RAG!$A$2:$B$6,2,FALSE)+VLOOKUP(L46,Resource_RAG!$A$2:$B$6,2,FALSE)=3,1,IF(AND(VLOOKUP($K46,Progress_RAG!$A$2:$B$6,2,FALSE)+VLOOKUP(L46,Resource_RAG!$A$2:$B$6,2,FALSE)&gt;3,H46&gt;2),2,1)))</f>
        <v>0</v>
      </c>
      <c r="U46"/>
      <c r="V46"/>
      <c r="W46"/>
      <c r="X46"/>
      <c r="Y46"/>
      <c r="Z46"/>
      <c r="AA46"/>
      <c r="AB46"/>
    </row>
    <row r="47" spans="1:28" ht="290">
      <c r="A47" s="23" t="s">
        <v>4</v>
      </c>
      <c r="B47" s="23" t="s">
        <v>100</v>
      </c>
      <c r="C47" s="23" t="s">
        <v>20</v>
      </c>
      <c r="D47" s="23"/>
      <c r="E47" s="23" t="s">
        <v>492</v>
      </c>
      <c r="F47" s="50" t="s">
        <v>493</v>
      </c>
      <c r="G47" s="23" t="s">
        <v>494</v>
      </c>
      <c r="H47" s="28"/>
      <c r="I47" s="23"/>
      <c r="J47" s="23" t="s">
        <v>227</v>
      </c>
      <c r="K47" s="23" t="s">
        <v>69</v>
      </c>
      <c r="L47" s="23" t="s">
        <v>81</v>
      </c>
      <c r="M47" s="23" t="str">
        <f>IF(K47="Task completed","Task completed",VLOOKUP(T47,Programme_RAG!$A$2:$B$4,2,FALSE))</f>
        <v>Low risk to achievement of strategic objective</v>
      </c>
      <c r="N47" s="23"/>
      <c r="O47" s="23" t="s">
        <v>495</v>
      </c>
      <c r="P47" s="23" t="s">
        <v>76</v>
      </c>
      <c r="Q47" s="23" t="s">
        <v>496</v>
      </c>
      <c r="R47" s="23">
        <v>2022</v>
      </c>
      <c r="S47" s="26" t="s">
        <v>497</v>
      </c>
      <c r="T47" s="23">
        <f>IF(VLOOKUP($K47,Progress_RAG!$A$2:$B$6,2,FALSE)+VLOOKUP(L47,Resource_RAG!$A$2:$B$6,2,FALSE)=2,0,IF(VLOOKUP($K47,Progress_RAG!$A$2:$B$6,2,FALSE)+VLOOKUP(L47,Resource_RAG!$A$2:$B$6,2,FALSE)=3,1,IF(AND(VLOOKUP($K47,Progress_RAG!$A$2:$B$6,2,FALSE)+VLOOKUP(L47,Resource_RAG!$A$2:$B$6,2,FALSE)&gt;3,H47&gt;2),2,1)))</f>
        <v>0</v>
      </c>
      <c r="U47"/>
      <c r="V47"/>
      <c r="W47"/>
      <c r="X47"/>
      <c r="Y47"/>
      <c r="Z47"/>
      <c r="AA47"/>
      <c r="AB47"/>
    </row>
    <row r="48" spans="1:28" ht="101.5">
      <c r="A48" s="23" t="s">
        <v>4</v>
      </c>
      <c r="B48" s="23" t="s">
        <v>100</v>
      </c>
      <c r="C48" s="23" t="s">
        <v>20</v>
      </c>
      <c r="D48" s="23"/>
      <c r="E48" s="23" t="s">
        <v>498</v>
      </c>
      <c r="F48" s="50" t="s">
        <v>499</v>
      </c>
      <c r="G48" s="23" t="s">
        <v>500</v>
      </c>
      <c r="H48" s="28"/>
      <c r="I48" s="23"/>
      <c r="J48" s="23" t="s">
        <v>230</v>
      </c>
      <c r="K48" s="23" t="s">
        <v>69</v>
      </c>
      <c r="L48" s="23" t="s">
        <v>81</v>
      </c>
      <c r="M48" s="23" t="str">
        <f>IF(K48="Task completed","Task completed",VLOOKUP(T48,Programme_RAG!$A$2:$B$4,2,FALSE))</f>
        <v>Low risk to achievement of strategic objective</v>
      </c>
      <c r="N48" s="23"/>
      <c r="O48" s="23" t="s">
        <v>501</v>
      </c>
      <c r="P48" s="23" t="s">
        <v>76</v>
      </c>
      <c r="Q48" s="23" t="s">
        <v>502</v>
      </c>
      <c r="R48" s="23">
        <v>2022</v>
      </c>
      <c r="S48" s="26" t="s">
        <v>503</v>
      </c>
      <c r="T48" s="23">
        <f>IF(VLOOKUP($K48,Progress_RAG!$A$2:$B$6,2,FALSE)+VLOOKUP(L48,Resource_RAG!$A$2:$B$6,2,FALSE)=2,0,IF(VLOOKUP($K48,Progress_RAG!$A$2:$B$6,2,FALSE)+VLOOKUP(L48,Resource_RAG!$A$2:$B$6,2,FALSE)=3,1,IF(AND(VLOOKUP($K48,Progress_RAG!$A$2:$B$6,2,FALSE)+VLOOKUP(L48,Resource_RAG!$A$2:$B$6,2,FALSE)&gt;3,H48&gt;2),2,1)))</f>
        <v>0</v>
      </c>
      <c r="U48"/>
      <c r="V48"/>
      <c r="W48"/>
      <c r="X48"/>
      <c r="Y48"/>
      <c r="Z48"/>
      <c r="AA48"/>
      <c r="AB48"/>
    </row>
    <row r="49" spans="1:28" ht="58">
      <c r="A49" s="23" t="s">
        <v>4</v>
      </c>
      <c r="B49" s="23" t="s">
        <v>100</v>
      </c>
      <c r="C49" s="23" t="s">
        <v>22</v>
      </c>
      <c r="D49" s="23"/>
      <c r="E49" s="23" t="s">
        <v>504</v>
      </c>
      <c r="F49" s="23" t="s">
        <v>505</v>
      </c>
      <c r="G49" s="48"/>
      <c r="H49" s="28">
        <f>VLOOKUP(J49,Impact_Rating!$B$1:$C$4,2,FALSE)</f>
        <v>1</v>
      </c>
      <c r="I49" s="23">
        <f>VLOOKUP($K49,Progress_RAG!$A$2:$B$6,2,FALSE)+VLOOKUP(L49,Resource_RAG!$A$2:$B$6,2,FALSE)</f>
        <v>1</v>
      </c>
      <c r="J49" s="23" t="s">
        <v>227</v>
      </c>
      <c r="K49" s="23" t="s">
        <v>71</v>
      </c>
      <c r="L49" s="23" t="s">
        <v>81</v>
      </c>
      <c r="M49" s="23" t="str">
        <f>IF(K49="Task completed","Task completed",VLOOKUP(T49,Programme_RAG!$A$2:$B$4,2,FALSE))</f>
        <v>Task completed</v>
      </c>
      <c r="N49" s="23"/>
      <c r="O49" s="23" t="s">
        <v>506</v>
      </c>
      <c r="P49" s="23" t="s">
        <v>76</v>
      </c>
      <c r="Q49" s="23" t="s">
        <v>466</v>
      </c>
      <c r="R49" s="23">
        <v>2020</v>
      </c>
      <c r="S49" s="23">
        <v>2023</v>
      </c>
      <c r="T49" s="23">
        <f>IF(VLOOKUP($K49,Progress_RAG!$A$2:$B$6,2,FALSE)+VLOOKUP(L49,Resource_RAG!$A$2:$B$6,2,FALSE)=2,0,IF(VLOOKUP($K49,Progress_RAG!$A$2:$B$6,2,FALSE)+VLOOKUP(L49,Resource_RAG!$A$2:$B$6,2,FALSE)=3,1,IF(AND(VLOOKUP($K49,Progress_RAG!$A$2:$B$6,2,FALSE)+VLOOKUP(L49,Resource_RAG!$A$2:$B$6,2,FALSE)&gt;3,H49&gt;2),2,1)))</f>
        <v>1</v>
      </c>
      <c r="U49"/>
      <c r="V49"/>
      <c r="W49"/>
      <c r="X49"/>
      <c r="Y49"/>
      <c r="Z49"/>
      <c r="AA49"/>
      <c r="AB49"/>
    </row>
    <row r="50" spans="1:28" ht="159.5">
      <c r="A50" s="23" t="s">
        <v>4</v>
      </c>
      <c r="B50" s="23" t="s">
        <v>100</v>
      </c>
      <c r="C50" s="23" t="s">
        <v>22</v>
      </c>
      <c r="D50" s="23"/>
      <c r="E50" s="23" t="s">
        <v>507</v>
      </c>
      <c r="F50" s="50" t="s">
        <v>508</v>
      </c>
      <c r="G50" s="48" t="s">
        <v>509</v>
      </c>
      <c r="H50" s="28"/>
      <c r="I50" s="23"/>
      <c r="J50" s="23" t="s">
        <v>227</v>
      </c>
      <c r="K50" s="23" t="s">
        <v>69</v>
      </c>
      <c r="L50" s="23" t="s">
        <v>82</v>
      </c>
      <c r="M50" s="23" t="str">
        <f>IF(K50="Task completed","Task completed",VLOOKUP(T50,Programme_RAG!$A$2:$B$4,2,FALSE))</f>
        <v>Medium risk to achievement of strategic objective</v>
      </c>
      <c r="N50" s="23"/>
      <c r="O50" s="23" t="s">
        <v>510</v>
      </c>
      <c r="P50" s="23" t="s">
        <v>76</v>
      </c>
      <c r="Q50" s="23" t="s">
        <v>511</v>
      </c>
      <c r="R50" s="23">
        <v>2022</v>
      </c>
      <c r="S50" s="23" t="s">
        <v>512</v>
      </c>
      <c r="T50" s="23">
        <f>IF(VLOOKUP($K50,Progress_RAG!$A$2:$B$6,2,FALSE)+VLOOKUP(L50,Resource_RAG!$A$2:$B$6,2,FALSE)=2,0,IF(VLOOKUP($K50,Progress_RAG!$A$2:$B$6,2,FALSE)+VLOOKUP(L50,Resource_RAG!$A$2:$B$6,2,FALSE)=3,1,IF(AND(VLOOKUP($K50,Progress_RAG!$A$2:$B$6,2,FALSE)+VLOOKUP(L50,Resource_RAG!$A$2:$B$6,2,FALSE)&gt;3,H50&gt;2),2,1)))</f>
        <v>1</v>
      </c>
      <c r="U50"/>
      <c r="V50"/>
      <c r="W50"/>
      <c r="X50"/>
      <c r="Y50"/>
      <c r="Z50"/>
      <c r="AA50"/>
      <c r="AB50"/>
    </row>
    <row r="51" spans="1:28" ht="88.5" customHeight="1">
      <c r="A51" s="23" t="s">
        <v>4</v>
      </c>
      <c r="B51" s="23" t="s">
        <v>100</v>
      </c>
      <c r="C51" s="23" t="s">
        <v>23</v>
      </c>
      <c r="D51" s="23"/>
      <c r="E51" s="23" t="s">
        <v>513</v>
      </c>
      <c r="F51" s="23" t="s">
        <v>514</v>
      </c>
      <c r="G51" s="49" t="s">
        <v>515</v>
      </c>
      <c r="H51" s="28">
        <f>VLOOKUP(J51,Impact_Rating!$B$1:$C$4,2,FALSE)</f>
        <v>2</v>
      </c>
      <c r="I51" s="23">
        <f>VLOOKUP($K51,Progress_RAG!$A$2:$B$6,2,FALSE)+VLOOKUP(L51,Resource_RAG!$A$2:$B$6,2,FALSE)</f>
        <v>3</v>
      </c>
      <c r="J51" s="23" t="s">
        <v>228</v>
      </c>
      <c r="K51" s="23" t="s">
        <v>70</v>
      </c>
      <c r="L51" s="23" t="s">
        <v>81</v>
      </c>
      <c r="M51" s="23" t="str">
        <f>IF(K51="Task completed","Task completed",VLOOKUP(T51,Programme_RAG!$A$2:$B$4,2,FALSE))</f>
        <v>Medium risk to achievement of strategic objective</v>
      </c>
      <c r="N51" s="23"/>
      <c r="O51" s="23" t="s">
        <v>516</v>
      </c>
      <c r="P51" s="23" t="s">
        <v>76</v>
      </c>
      <c r="Q51" s="23" t="s">
        <v>517</v>
      </c>
      <c r="R51" s="23">
        <v>2020</v>
      </c>
      <c r="S51" s="23" t="s">
        <v>518</v>
      </c>
      <c r="T51" s="23">
        <f>IF(VLOOKUP($K51,Progress_RAG!$A$2:$B$6,2,FALSE)+VLOOKUP(L51,Resource_RAG!$A$2:$B$6,2,FALSE)=2,0,IF(VLOOKUP($K51,Progress_RAG!$A$2:$B$6,2,FALSE)+VLOOKUP(L51,Resource_RAG!$A$2:$B$6,2,FALSE)=3,1,IF(AND(VLOOKUP($K51,Progress_RAG!$A$2:$B$6,2,FALSE)+VLOOKUP(L51,Resource_RAG!$A$2:$B$6,2,FALSE)&gt;3,H51&gt;2),2,1)))</f>
        <v>1</v>
      </c>
      <c r="U51"/>
      <c r="V51"/>
      <c r="W51"/>
      <c r="X51"/>
      <c r="Y51"/>
      <c r="Z51"/>
      <c r="AA51"/>
      <c r="AB51"/>
    </row>
    <row r="52" spans="1:28" ht="88.5" customHeight="1">
      <c r="A52" s="23" t="s">
        <v>4</v>
      </c>
      <c r="B52" s="23" t="s">
        <v>100</v>
      </c>
      <c r="C52" s="23" t="s">
        <v>23</v>
      </c>
      <c r="D52" s="23"/>
      <c r="E52" s="23" t="s">
        <v>519</v>
      </c>
      <c r="F52" s="23" t="s">
        <v>520</v>
      </c>
      <c r="G52" s="49" t="s">
        <v>521</v>
      </c>
      <c r="H52" s="28"/>
      <c r="I52" s="23"/>
      <c r="J52" s="23" t="s">
        <v>227</v>
      </c>
      <c r="K52" s="23" t="s">
        <v>69</v>
      </c>
      <c r="L52" s="23" t="s">
        <v>82</v>
      </c>
      <c r="M52" s="23" t="str">
        <f>IF(K52="Task completed","Task completed",VLOOKUP(T52,Programme_RAG!$A$2:$B$4,2,FALSE))</f>
        <v>Medium risk to achievement of strategic objective</v>
      </c>
      <c r="N52" s="23"/>
      <c r="O52" s="23" t="s">
        <v>522</v>
      </c>
      <c r="P52" s="23" t="s">
        <v>76</v>
      </c>
      <c r="Q52" s="23" t="s">
        <v>466</v>
      </c>
      <c r="R52" s="23">
        <v>2022</v>
      </c>
      <c r="S52" s="23" t="s">
        <v>523</v>
      </c>
      <c r="T52" s="23">
        <f>IF(VLOOKUP($K52,Progress_RAG!$A$2:$B$6,2,FALSE)+VLOOKUP(L52,Resource_RAG!$A$2:$B$6,2,FALSE)=2,0,IF(VLOOKUP($K52,Progress_RAG!$A$2:$B$6,2,FALSE)+VLOOKUP(L52,Resource_RAG!$A$2:$B$6,2,FALSE)=3,1,IF(AND(VLOOKUP($K52,Progress_RAG!$A$2:$B$6,2,FALSE)+VLOOKUP(L52,Resource_RAG!$A$2:$B$6,2,FALSE)&gt;3,H52&gt;2),2,1)))</f>
        <v>1</v>
      </c>
      <c r="U52"/>
      <c r="V52"/>
      <c r="W52"/>
      <c r="X52"/>
      <c r="Y52"/>
      <c r="Z52"/>
      <c r="AA52"/>
      <c r="AB52"/>
    </row>
    <row r="53" spans="1:28" ht="88.5" customHeight="1">
      <c r="A53" s="23" t="s">
        <v>4</v>
      </c>
      <c r="B53" s="23" t="s">
        <v>100</v>
      </c>
      <c r="C53" s="23" t="s">
        <v>23</v>
      </c>
      <c r="D53" s="23"/>
      <c r="E53" s="23" t="s">
        <v>524</v>
      </c>
      <c r="F53" s="23" t="s">
        <v>525</v>
      </c>
      <c r="G53" s="49" t="s">
        <v>526</v>
      </c>
      <c r="H53" s="28"/>
      <c r="I53" s="23"/>
      <c r="J53" s="23" t="s">
        <v>228</v>
      </c>
      <c r="K53" s="23" t="s">
        <v>69</v>
      </c>
      <c r="L53" s="23" t="s">
        <v>81</v>
      </c>
      <c r="M53" s="23" t="str">
        <f>IF(K53="Task completed","Task completed",VLOOKUP(T53,Programme_RAG!$A$2:$B$4,2,FALSE))</f>
        <v>Low risk to achievement of strategic objective</v>
      </c>
      <c r="N53" s="23"/>
      <c r="O53" s="23" t="s">
        <v>527</v>
      </c>
      <c r="P53" s="23" t="s">
        <v>76</v>
      </c>
      <c r="Q53" s="23" t="s">
        <v>528</v>
      </c>
      <c r="R53" s="23">
        <v>2022</v>
      </c>
      <c r="S53" s="23" t="s">
        <v>529</v>
      </c>
      <c r="T53" s="23">
        <f>IF(VLOOKUP($K53,Progress_RAG!$A$2:$B$6,2,FALSE)+VLOOKUP(L53,Resource_RAG!$A$2:$B$6,2,FALSE)=2,0,IF(VLOOKUP($K53,Progress_RAG!$A$2:$B$6,2,FALSE)+VLOOKUP(L53,Resource_RAG!$A$2:$B$6,2,FALSE)=3,1,IF(AND(VLOOKUP($K53,Progress_RAG!$A$2:$B$6,2,FALSE)+VLOOKUP(L53,Resource_RAG!$A$2:$B$6,2,FALSE)&gt;3,H53&gt;2),2,1)))</f>
        <v>0</v>
      </c>
      <c r="U53"/>
      <c r="V53"/>
      <c r="W53"/>
      <c r="X53"/>
      <c r="Y53"/>
      <c r="Z53"/>
      <c r="AA53"/>
      <c r="AB53"/>
    </row>
    <row r="54" spans="1:28" ht="130.5">
      <c r="A54" s="23" t="s">
        <v>4</v>
      </c>
      <c r="B54" s="23" t="s">
        <v>100</v>
      </c>
      <c r="C54" s="23" t="s">
        <v>24</v>
      </c>
      <c r="D54" s="23"/>
      <c r="E54" s="23" t="s">
        <v>530</v>
      </c>
      <c r="F54" s="23" t="s">
        <v>531</v>
      </c>
      <c r="G54" s="23"/>
      <c r="H54" s="28"/>
      <c r="I54" s="23" t="e">
        <f>VLOOKUP($K54,Progress_RAG!$A$2:$B$6,2,FALSE)+VLOOKUP(L54,Resource_RAG!$A$2:$B$6,2,FALSE)</f>
        <v>#N/A</v>
      </c>
      <c r="J54" s="23" t="s">
        <v>228</v>
      </c>
      <c r="K54" s="23"/>
      <c r="L54" s="23"/>
      <c r="M54" s="23" t="e">
        <f>IF(K54="Task completed","Task completed",VLOOKUP(T54,Programme_RAG!$A$2:$B$4,2,FALSE))</f>
        <v>#N/A</v>
      </c>
      <c r="N54" s="23"/>
      <c r="O54" s="23" t="s">
        <v>532</v>
      </c>
      <c r="P54" s="23" t="s">
        <v>76</v>
      </c>
      <c r="Q54" s="23" t="s">
        <v>533</v>
      </c>
      <c r="R54" s="23">
        <v>2023</v>
      </c>
      <c r="S54" s="23" t="s">
        <v>534</v>
      </c>
      <c r="T54" s="23" t="e">
        <f>IF(VLOOKUP($K54,Progress_RAG!$A$2:$B$6,2,FALSE)+VLOOKUP(L54,Resource_RAG!$A$2:$B$6,2,FALSE)=2,0,IF(VLOOKUP($K54,Progress_RAG!$A$2:$B$6,2,FALSE)+VLOOKUP(L54,Resource_RAG!$A$2:$B$6,2,FALSE)=3,1,IF(AND(VLOOKUP($K54,Progress_RAG!$A$2:$B$6,2,FALSE)+VLOOKUP(L54,Resource_RAG!$A$2:$B$6,2,FALSE)&gt;3,H54&gt;2),2,1)))</f>
        <v>#N/A</v>
      </c>
      <c r="U54"/>
      <c r="V54"/>
      <c r="W54"/>
      <c r="X54"/>
      <c r="Y54"/>
      <c r="Z54"/>
      <c r="AA54"/>
      <c r="AB54"/>
    </row>
    <row r="55" spans="1:28" ht="159.5">
      <c r="A55" s="23" t="s">
        <v>4</v>
      </c>
      <c r="B55" s="23" t="s">
        <v>100</v>
      </c>
      <c r="C55" s="23" t="s">
        <v>25</v>
      </c>
      <c r="D55" s="23"/>
      <c r="E55" s="23" t="s">
        <v>535</v>
      </c>
      <c r="F55" s="23" t="s">
        <v>536</v>
      </c>
      <c r="G55" s="23" t="s">
        <v>537</v>
      </c>
      <c r="H55" s="28">
        <f>VLOOKUP(J55,Impact_Rating!$B$1:$C$4,2,FALSE)</f>
        <v>1</v>
      </c>
      <c r="I55" s="23">
        <f>VLOOKUP($K55,Progress_RAG!$A$2:$B$6,2,FALSE)+VLOOKUP(L55,Resource_RAG!$A$2:$B$6,2,FALSE)</f>
        <v>2</v>
      </c>
      <c r="J55" s="23" t="s">
        <v>227</v>
      </c>
      <c r="K55" s="23" t="s">
        <v>69</v>
      </c>
      <c r="L55" s="23" t="s">
        <v>81</v>
      </c>
      <c r="M55" s="23" t="str">
        <f>IF(K55="Task completed","Task completed",VLOOKUP(T55,Programme_RAG!$A$2:$B$4,2,FALSE))</f>
        <v>Low risk to achievement of strategic objective</v>
      </c>
      <c r="N55" s="23"/>
      <c r="O55" s="23" t="s">
        <v>538</v>
      </c>
      <c r="P55" s="23" t="s">
        <v>78</v>
      </c>
      <c r="Q55" s="23" t="s">
        <v>539</v>
      </c>
      <c r="R55" s="23">
        <v>2022</v>
      </c>
      <c r="S55" s="23" t="s">
        <v>540</v>
      </c>
      <c r="T55" s="23">
        <f>IF(VLOOKUP($K55,Progress_RAG!$A$2:$B$6,2,FALSE)+VLOOKUP(L55,Resource_RAG!$A$2:$B$6,2,FALSE)=2,0,IF(VLOOKUP($K55,Progress_RAG!$A$2:$B$6,2,FALSE)+VLOOKUP(L55,Resource_RAG!$A$2:$B$6,2,FALSE)=3,1,IF(AND(VLOOKUP($K55,Progress_RAG!$A$2:$B$6,2,FALSE)+VLOOKUP(L55,Resource_RAG!$A$2:$B$6,2,FALSE)&gt;3,H55&gt;2),2,1)))</f>
        <v>0</v>
      </c>
      <c r="U55"/>
      <c r="V55"/>
      <c r="W55"/>
      <c r="X55"/>
      <c r="Y55"/>
      <c r="Z55"/>
      <c r="AA55"/>
      <c r="AB55"/>
    </row>
    <row r="56" spans="1:28" ht="290">
      <c r="A56" s="23" t="s">
        <v>4</v>
      </c>
      <c r="B56" s="23" t="s">
        <v>100</v>
      </c>
      <c r="C56" s="23" t="s">
        <v>26</v>
      </c>
      <c r="D56" s="23"/>
      <c r="E56" s="23" t="s">
        <v>541</v>
      </c>
      <c r="F56" s="50" t="s">
        <v>542</v>
      </c>
      <c r="G56" s="23" t="s">
        <v>543</v>
      </c>
      <c r="H56" s="28">
        <f>VLOOKUP(J56,Impact_Rating!$B$1:$C$4,2,FALSE)</f>
        <v>1</v>
      </c>
      <c r="I56" s="23">
        <f>VLOOKUP($K56,Progress_RAG!$A$2:$B$6,2,FALSE)+VLOOKUP(L56,Resource_RAG!$A$2:$B$6,2,FALSE)</f>
        <v>2</v>
      </c>
      <c r="J56" s="23" t="s">
        <v>227</v>
      </c>
      <c r="K56" s="23" t="s">
        <v>69</v>
      </c>
      <c r="L56" s="23" t="s">
        <v>81</v>
      </c>
      <c r="M56" s="23" t="str">
        <f>IF(K56="Task completed","Task completed",VLOOKUP(T56,Programme_RAG!$A$2:$B$4,2,FALSE))</f>
        <v>Low risk to achievement of strategic objective</v>
      </c>
      <c r="N56" s="23"/>
      <c r="O56" s="23" t="s">
        <v>544</v>
      </c>
      <c r="P56" s="23" t="s">
        <v>78</v>
      </c>
      <c r="Q56" s="23" t="s">
        <v>539</v>
      </c>
      <c r="R56" s="23">
        <v>2020</v>
      </c>
      <c r="S56" s="23" t="s">
        <v>545</v>
      </c>
      <c r="T56" s="23">
        <f>IF(VLOOKUP($K56,Progress_RAG!$A$2:$B$6,2,FALSE)+VLOOKUP(L56,Resource_RAG!$A$2:$B$6,2,FALSE)=2,0,IF(VLOOKUP($K56,Progress_RAG!$A$2:$B$6,2,FALSE)+VLOOKUP(L56,Resource_RAG!$A$2:$B$6,2,FALSE)=3,1,IF(AND(VLOOKUP($K56,Progress_RAG!$A$2:$B$6,2,FALSE)+VLOOKUP(L56,Resource_RAG!$A$2:$B$6,2,FALSE)&gt;3,H56&gt;2),2,1)))</f>
        <v>0</v>
      </c>
      <c r="U56"/>
      <c r="V56"/>
      <c r="W56"/>
      <c r="X56"/>
      <c r="Y56"/>
      <c r="Z56"/>
      <c r="AA56"/>
      <c r="AB56"/>
    </row>
    <row r="57" spans="1:28" ht="188.5">
      <c r="A57" s="23" t="s">
        <v>4</v>
      </c>
      <c r="B57" s="23" t="s">
        <v>100</v>
      </c>
      <c r="C57" s="23" t="s">
        <v>27</v>
      </c>
      <c r="D57" s="23"/>
      <c r="E57" s="23" t="s">
        <v>546</v>
      </c>
      <c r="F57" s="23" t="s">
        <v>547</v>
      </c>
      <c r="G57" s="23" t="s">
        <v>548</v>
      </c>
      <c r="H57" s="28">
        <f>VLOOKUP(J57,Impact_Rating!$B$1:$C$4,2,FALSE)</f>
        <v>2</v>
      </c>
      <c r="I57" s="23">
        <f>VLOOKUP($K57,Progress_RAG!$A$2:$B$6,2,FALSE)+VLOOKUP(L57,Resource_RAG!$A$2:$B$6,2,FALSE)</f>
        <v>2</v>
      </c>
      <c r="J57" s="23" t="s">
        <v>228</v>
      </c>
      <c r="K57" s="23" t="s">
        <v>69</v>
      </c>
      <c r="L57" s="23" t="s">
        <v>81</v>
      </c>
      <c r="M57" s="23" t="str">
        <f>IF(K57="Task completed","Task completed",VLOOKUP(T57,Programme_RAG!$A$2:$B$4,2,FALSE))</f>
        <v>Low risk to achievement of strategic objective</v>
      </c>
      <c r="N57" s="23"/>
      <c r="O57" s="23" t="s">
        <v>549</v>
      </c>
      <c r="P57" s="23" t="s">
        <v>76</v>
      </c>
      <c r="Q57" s="23" t="s">
        <v>550</v>
      </c>
      <c r="R57" s="23">
        <v>2022</v>
      </c>
      <c r="S57" s="51" t="s">
        <v>551</v>
      </c>
      <c r="T57" s="23">
        <f>IF(VLOOKUP($K57,Progress_RAG!$A$2:$B$6,2,FALSE)+VLOOKUP(L57,Resource_RAG!$A$2:$B$6,2,FALSE)=2,0,IF(VLOOKUP($K57,Progress_RAG!$A$2:$B$6,2,FALSE)+VLOOKUP(L57,Resource_RAG!$A$2:$B$6,2,FALSE)=3,1,IF(AND(VLOOKUP($K57,Progress_RAG!$A$2:$B$6,2,FALSE)+VLOOKUP(L57,Resource_RAG!$A$2:$B$6,2,FALSE)&gt;3,H57&gt;2),2,1)))</f>
        <v>0</v>
      </c>
      <c r="U57"/>
      <c r="V57"/>
      <c r="W57"/>
      <c r="X57"/>
      <c r="Y57"/>
      <c r="Z57"/>
      <c r="AA57"/>
      <c r="AB57"/>
    </row>
    <row r="58" spans="1:28" ht="246.5">
      <c r="A58" s="23" t="s">
        <v>4</v>
      </c>
      <c r="B58" s="23" t="s">
        <v>100</v>
      </c>
      <c r="C58" s="23" t="s">
        <v>28</v>
      </c>
      <c r="D58" s="23"/>
      <c r="E58" s="23" t="s">
        <v>552</v>
      </c>
      <c r="F58" s="23" t="s">
        <v>553</v>
      </c>
      <c r="G58" s="23" t="s">
        <v>554</v>
      </c>
      <c r="H58" s="28">
        <f>VLOOKUP(J58,Impact_Rating!$B$1:$C$4,2,FALSE)</f>
        <v>1</v>
      </c>
      <c r="I58" s="23">
        <f>VLOOKUP($K58,Progress_RAG!$A$2:$B$6,2,FALSE)+VLOOKUP(L58,Resource_RAG!$A$2:$B$6,2,FALSE)</f>
        <v>3</v>
      </c>
      <c r="J58" s="23" t="s">
        <v>227</v>
      </c>
      <c r="K58" s="23" t="s">
        <v>69</v>
      </c>
      <c r="L58" s="23" t="s">
        <v>82</v>
      </c>
      <c r="M58" s="23" t="str">
        <f>IF(K58="Task completed","Task completed",VLOOKUP(T58,Programme_RAG!$A$2:$B$4,2,FALSE))</f>
        <v>Medium risk to achievement of strategic objective</v>
      </c>
      <c r="N58" s="23"/>
      <c r="O58" s="23" t="s">
        <v>555</v>
      </c>
      <c r="P58" s="23" t="s">
        <v>76</v>
      </c>
      <c r="Q58" s="23" t="s">
        <v>556</v>
      </c>
      <c r="R58" s="23">
        <v>2022</v>
      </c>
      <c r="S58" s="23" t="s">
        <v>557</v>
      </c>
      <c r="T58" s="23">
        <f>IF(VLOOKUP($K58,Progress_RAG!$A$2:$B$6,2,FALSE)+VLOOKUP(L58,Resource_RAG!$A$2:$B$6,2,FALSE)=2,0,IF(VLOOKUP($K58,Progress_RAG!$A$2:$B$6,2,FALSE)+VLOOKUP(L58,Resource_RAG!$A$2:$B$6,2,FALSE)=3,1,IF(AND(VLOOKUP($K58,Progress_RAG!$A$2:$B$6,2,FALSE)+VLOOKUP(L58,Resource_RAG!$A$2:$B$6,2,FALSE)&gt;3,H58&gt;2),2,1)))</f>
        <v>1</v>
      </c>
      <c r="U58"/>
      <c r="V58"/>
      <c r="W58"/>
      <c r="X58"/>
      <c r="Y58"/>
      <c r="Z58"/>
      <c r="AA58"/>
      <c r="AB58"/>
    </row>
    <row r="59" spans="1:28" ht="33.75" customHeight="1">
      <c r="A59" s="23" t="s">
        <v>4</v>
      </c>
      <c r="B59" s="23" t="s">
        <v>100</v>
      </c>
      <c r="C59" s="23" t="s">
        <v>28</v>
      </c>
      <c r="D59" s="23"/>
      <c r="E59" s="23" t="s">
        <v>558</v>
      </c>
      <c r="F59" s="23" t="s">
        <v>559</v>
      </c>
      <c r="G59" s="23" t="s">
        <v>560</v>
      </c>
      <c r="H59" s="28"/>
      <c r="I59" s="23"/>
      <c r="J59" s="23" t="s">
        <v>229</v>
      </c>
      <c r="K59" s="23" t="s">
        <v>69</v>
      </c>
      <c r="L59" s="23" t="s">
        <v>81</v>
      </c>
      <c r="M59" s="23" t="str">
        <f>IF(K59="Task completed","Task completed",VLOOKUP(T59,Programme_RAG!$A$2:$B$4,2,FALSE))</f>
        <v>Low risk to achievement of strategic objective</v>
      </c>
      <c r="N59" s="23"/>
      <c r="O59" s="23" t="s">
        <v>561</v>
      </c>
      <c r="P59" s="23" t="s">
        <v>76</v>
      </c>
      <c r="Q59" s="23" t="s">
        <v>562</v>
      </c>
      <c r="R59" s="23">
        <v>2022</v>
      </c>
      <c r="S59" s="23" t="s">
        <v>563</v>
      </c>
      <c r="T59" s="23">
        <f>IF(VLOOKUP($K59,Progress_RAG!$A$2:$B$6,2,FALSE)+VLOOKUP(L59,Resource_RAG!$A$2:$B$6,2,FALSE)=2,0,IF(VLOOKUP($K59,Progress_RAG!$A$2:$B$6,2,FALSE)+VLOOKUP(L59,Resource_RAG!$A$2:$B$6,2,FALSE)=3,1,IF(AND(VLOOKUP($K59,Progress_RAG!$A$2:$B$6,2,FALSE)+VLOOKUP(L59,Resource_RAG!$A$2:$B$6,2,FALSE)&gt;3,H59&gt;2),2,1)))</f>
        <v>0</v>
      </c>
      <c r="U59"/>
      <c r="V59"/>
      <c r="W59"/>
      <c r="X59"/>
      <c r="Y59"/>
      <c r="Z59"/>
      <c r="AA59"/>
      <c r="AB59"/>
    </row>
    <row r="60" spans="1:28" ht="33.75" customHeight="1">
      <c r="A60" s="23" t="s">
        <v>4</v>
      </c>
      <c r="B60" s="23" t="s">
        <v>100</v>
      </c>
      <c r="C60" s="23" t="s">
        <v>28</v>
      </c>
      <c r="D60" s="23"/>
      <c r="E60" s="23" t="s">
        <v>564</v>
      </c>
      <c r="F60" s="23" t="s">
        <v>565</v>
      </c>
      <c r="G60" s="23" t="s">
        <v>566</v>
      </c>
      <c r="H60" s="28"/>
      <c r="I60" s="23"/>
      <c r="J60" s="23" t="s">
        <v>227</v>
      </c>
      <c r="K60" s="23" t="s">
        <v>70</v>
      </c>
      <c r="L60" s="23" t="s">
        <v>82</v>
      </c>
      <c r="M60" s="23" t="str">
        <f>IF(K60="Task completed","Task completed",VLOOKUP(T60,Programme_RAG!$A$2:$B$4,2,FALSE))</f>
        <v>Medium risk to achievement of strategic objective</v>
      </c>
      <c r="N60" s="23"/>
      <c r="O60" s="23" t="s">
        <v>567</v>
      </c>
      <c r="P60" s="23" t="s">
        <v>76</v>
      </c>
      <c r="Q60" s="23" t="s">
        <v>517</v>
      </c>
      <c r="R60" s="23">
        <v>2022</v>
      </c>
      <c r="S60" s="23" t="s">
        <v>568</v>
      </c>
      <c r="T60" s="23">
        <f>IF(VLOOKUP($K60,Progress_RAG!$A$2:$B$6,2,FALSE)+VLOOKUP(L60,Resource_RAG!$A$2:$B$6,2,FALSE)=2,0,IF(VLOOKUP($K60,Progress_RAG!$A$2:$B$6,2,FALSE)+VLOOKUP(L60,Resource_RAG!$A$2:$B$6,2,FALSE)=3,1,IF(AND(VLOOKUP($K60,Progress_RAG!$A$2:$B$6,2,FALSE)+VLOOKUP(L60,Resource_RAG!$A$2:$B$6,2,FALSE)&gt;3,H60&gt;2),2,1)))</f>
        <v>1</v>
      </c>
      <c r="U60"/>
      <c r="V60"/>
      <c r="W60"/>
      <c r="X60"/>
      <c r="Y60"/>
      <c r="Z60"/>
      <c r="AA60"/>
      <c r="AB60"/>
    </row>
    <row r="61" spans="1:28" ht="62.25" customHeight="1">
      <c r="A61" s="23" t="s">
        <v>4</v>
      </c>
      <c r="B61" s="23" t="s">
        <v>100</v>
      </c>
      <c r="C61" s="23" t="s">
        <v>28</v>
      </c>
      <c r="D61" s="23"/>
      <c r="E61" s="23" t="s">
        <v>569</v>
      </c>
      <c r="F61" s="23" t="s">
        <v>570</v>
      </c>
      <c r="G61" s="23" t="s">
        <v>571</v>
      </c>
      <c r="H61" s="28"/>
      <c r="I61" s="23"/>
      <c r="J61" s="23" t="s">
        <v>227</v>
      </c>
      <c r="K61" s="23" t="s">
        <v>69</v>
      </c>
      <c r="L61" s="23" t="s">
        <v>81</v>
      </c>
      <c r="M61" s="23" t="str">
        <f>IF(K61="Task completed","Task completed",VLOOKUP(T61,Programme_RAG!$A$2:$B$4,2,FALSE))</f>
        <v>Low risk to achievement of strategic objective</v>
      </c>
      <c r="N61" s="23"/>
      <c r="O61" s="23" t="s">
        <v>572</v>
      </c>
      <c r="P61" s="23" t="s">
        <v>76</v>
      </c>
      <c r="Q61" s="23" t="s">
        <v>573</v>
      </c>
      <c r="R61" s="23">
        <v>2022</v>
      </c>
      <c r="S61" s="23" t="s">
        <v>574</v>
      </c>
      <c r="T61" s="23">
        <f>IF(VLOOKUP($K61,Progress_RAG!$A$2:$B$6,2,FALSE)+VLOOKUP(L61,Resource_RAG!$A$2:$B$6,2,FALSE)=2,0,IF(VLOOKUP($K61,Progress_RAG!$A$2:$B$6,2,FALSE)+VLOOKUP(L61,Resource_RAG!$A$2:$B$6,2,FALSE)=3,1,IF(AND(VLOOKUP($K61,Progress_RAG!$A$2:$B$6,2,FALSE)+VLOOKUP(L61,Resource_RAG!$A$2:$B$6,2,FALSE)&gt;3,H61&gt;2),2,1)))</f>
        <v>0</v>
      </c>
      <c r="U61"/>
      <c r="V61"/>
      <c r="W61"/>
      <c r="X61"/>
      <c r="Y61"/>
      <c r="Z61"/>
      <c r="AA61"/>
      <c r="AB61"/>
    </row>
    <row r="62" spans="1:28" ht="52.5" customHeight="1">
      <c r="A62" s="23" t="s">
        <v>4</v>
      </c>
      <c r="B62" s="23" t="s">
        <v>100</v>
      </c>
      <c r="C62" s="23" t="s">
        <v>28</v>
      </c>
      <c r="D62" s="23"/>
      <c r="E62" s="23" t="s">
        <v>575</v>
      </c>
      <c r="F62" s="23" t="s">
        <v>576</v>
      </c>
      <c r="G62" s="23" t="s">
        <v>577</v>
      </c>
      <c r="H62" s="28"/>
      <c r="I62" s="23"/>
      <c r="J62" s="23" t="s">
        <v>228</v>
      </c>
      <c r="K62" s="23" t="s">
        <v>70</v>
      </c>
      <c r="L62" s="23" t="s">
        <v>82</v>
      </c>
      <c r="M62" s="23" t="str">
        <f>IF(K62="Task completed","Task completed",VLOOKUP(T62,Programme_RAG!$A$2:$B$4,2,FALSE))</f>
        <v>Medium risk to achievement of strategic objective</v>
      </c>
      <c r="N62" s="23"/>
      <c r="O62" s="23" t="s">
        <v>578</v>
      </c>
      <c r="P62" s="23" t="s">
        <v>76</v>
      </c>
      <c r="Q62" s="23" t="s">
        <v>579</v>
      </c>
      <c r="R62" s="23">
        <v>2022</v>
      </c>
      <c r="S62" s="23" t="s">
        <v>580</v>
      </c>
      <c r="T62" s="23">
        <f>IF(VLOOKUP($K62,Progress_RAG!$A$2:$B$6,2,FALSE)+VLOOKUP(L62,Resource_RAG!$A$2:$B$6,2,FALSE)=2,0,IF(VLOOKUP($K62,Progress_RAG!$A$2:$B$6,2,FALSE)+VLOOKUP(L62,Resource_RAG!$A$2:$B$6,2,FALSE)=3,1,IF(AND(VLOOKUP($K62,Progress_RAG!$A$2:$B$6,2,FALSE)+VLOOKUP(L62,Resource_RAG!$A$2:$B$6,2,FALSE)&gt;3,H62&gt;2),2,1)))</f>
        <v>1</v>
      </c>
      <c r="U62"/>
      <c r="V62"/>
      <c r="W62"/>
      <c r="X62"/>
      <c r="Y62"/>
      <c r="Z62"/>
      <c r="AA62"/>
      <c r="AB62"/>
    </row>
    <row r="63" spans="1:28" ht="54.75" customHeight="1">
      <c r="A63" s="23" t="s">
        <v>4</v>
      </c>
      <c r="B63" s="23" t="s">
        <v>100</v>
      </c>
      <c r="C63" s="23" t="s">
        <v>191</v>
      </c>
      <c r="D63" s="23"/>
      <c r="E63" s="23" t="s">
        <v>581</v>
      </c>
      <c r="F63" s="23" t="s">
        <v>582</v>
      </c>
      <c r="G63" s="23" t="s">
        <v>583</v>
      </c>
      <c r="H63" s="28"/>
      <c r="I63" s="23"/>
      <c r="J63" s="23" t="s">
        <v>227</v>
      </c>
      <c r="K63" s="23"/>
      <c r="L63" s="23"/>
      <c r="M63" s="23"/>
      <c r="N63" s="23"/>
      <c r="O63" s="23" t="s">
        <v>584</v>
      </c>
      <c r="P63" s="23" t="s">
        <v>76</v>
      </c>
      <c r="Q63" s="23" t="s">
        <v>585</v>
      </c>
      <c r="R63" s="23">
        <v>2023</v>
      </c>
      <c r="S63" s="23" t="s">
        <v>586</v>
      </c>
      <c r="T63" s="23"/>
      <c r="U63"/>
      <c r="V63"/>
      <c r="W63"/>
      <c r="X63"/>
      <c r="Y63"/>
      <c r="Z63"/>
      <c r="AA63"/>
      <c r="AB63"/>
    </row>
    <row r="64" spans="1:28" ht="66" customHeight="1">
      <c r="A64" s="23" t="s">
        <v>29</v>
      </c>
      <c r="B64" s="23" t="s">
        <v>103</v>
      </c>
      <c r="C64" s="23" t="s">
        <v>30</v>
      </c>
      <c r="D64" s="23"/>
      <c r="E64" s="23" t="s">
        <v>587</v>
      </c>
      <c r="F64" s="23" t="s">
        <v>588</v>
      </c>
      <c r="G64" s="23" t="s">
        <v>589</v>
      </c>
      <c r="H64" s="28">
        <f>VLOOKUP(J64,Impact_Rating!$B$1:$C$4,2,FALSE)</f>
        <v>1</v>
      </c>
      <c r="I64" s="23">
        <f>VLOOKUP($K64,Progress_RAG!$A$2:$B$6,2,FALSE)+VLOOKUP(L64,Resource_RAG!$A$2:$B$6,2,FALSE)</f>
        <v>2</v>
      </c>
      <c r="J64" s="23" t="s">
        <v>227</v>
      </c>
      <c r="K64" s="23" t="s">
        <v>69</v>
      </c>
      <c r="L64" s="23" t="s">
        <v>81</v>
      </c>
      <c r="M64" s="23" t="str">
        <f>IF(K64="Task completed","Task completed",VLOOKUP(T64,Programme_RAG!$A$2:$B$4,2,FALSE))</f>
        <v>Low risk to achievement of strategic objective</v>
      </c>
      <c r="N64" s="23" t="s">
        <v>590</v>
      </c>
      <c r="O64" s="23" t="s">
        <v>591</v>
      </c>
      <c r="P64" s="23" t="s">
        <v>74</v>
      </c>
      <c r="Q64" s="23" t="s">
        <v>592</v>
      </c>
      <c r="R64" s="23">
        <v>2021</v>
      </c>
      <c r="S64" s="23">
        <v>2030</v>
      </c>
      <c r="T64" s="23">
        <f>IF(VLOOKUP($K64,Progress_RAG!$A$2:$B$6,2,FALSE)+VLOOKUP(L64,Resource_RAG!$A$2:$B$6,2,FALSE)=2,0,IF(VLOOKUP($K64,Progress_RAG!$A$2:$B$6,2,FALSE)+VLOOKUP(L64,Resource_RAG!$A$2:$B$6,2,FALSE)=3,1,IF(AND(VLOOKUP($K64,Progress_RAG!$A$2:$B$6,2,FALSE)+VLOOKUP(L64,Resource_RAG!$A$2:$B$6,2,FALSE)&gt;3,H64&gt;2),2,1)))</f>
        <v>0</v>
      </c>
      <c r="U64"/>
      <c r="V64"/>
      <c r="W64"/>
      <c r="X64"/>
      <c r="Y64"/>
      <c r="Z64"/>
      <c r="AA64"/>
      <c r="AB64"/>
    </row>
    <row r="65" spans="1:28" ht="39.75" customHeight="1">
      <c r="A65" s="23" t="s">
        <v>29</v>
      </c>
      <c r="B65" s="23" t="s">
        <v>103</v>
      </c>
      <c r="C65" s="23" t="s">
        <v>30</v>
      </c>
      <c r="D65" s="23"/>
      <c r="E65" s="23" t="s">
        <v>593</v>
      </c>
      <c r="F65" s="23" t="s">
        <v>594</v>
      </c>
      <c r="G65" s="23"/>
      <c r="H65" s="28"/>
      <c r="I65" s="23"/>
      <c r="J65" s="23" t="s">
        <v>227</v>
      </c>
      <c r="K65" s="23"/>
      <c r="L65" s="23"/>
      <c r="M65" s="23"/>
      <c r="N65" s="23"/>
      <c r="O65" s="23" t="s">
        <v>595</v>
      </c>
      <c r="P65" s="23" t="s">
        <v>74</v>
      </c>
      <c r="Q65" s="23" t="s">
        <v>596</v>
      </c>
      <c r="R65" s="23">
        <v>2024</v>
      </c>
      <c r="S65" s="23" t="s">
        <v>597</v>
      </c>
      <c r="T65" s="23"/>
      <c r="U65"/>
      <c r="V65"/>
      <c r="W65"/>
      <c r="X65"/>
      <c r="Y65"/>
      <c r="Z65"/>
      <c r="AA65"/>
      <c r="AB65"/>
    </row>
    <row r="66" spans="1:28" ht="39.75" customHeight="1">
      <c r="A66" s="23" t="s">
        <v>29</v>
      </c>
      <c r="B66" s="23" t="s">
        <v>103</v>
      </c>
      <c r="C66" s="23" t="s">
        <v>30</v>
      </c>
      <c r="D66" s="23"/>
      <c r="E66" s="23" t="s">
        <v>598</v>
      </c>
      <c r="F66" s="23" t="s">
        <v>599</v>
      </c>
      <c r="G66" s="23" t="s">
        <v>600</v>
      </c>
      <c r="H66" s="28">
        <v>1</v>
      </c>
      <c r="I66" s="23"/>
      <c r="J66" s="23" t="s">
        <v>227</v>
      </c>
      <c r="K66" s="23" t="s">
        <v>69</v>
      </c>
      <c r="L66" s="23" t="s">
        <v>81</v>
      </c>
      <c r="M66" s="23" t="str">
        <f>IF(K66="Task completed","Task completed",VLOOKUP(T66,Programme_RAG!$A$2:$B$4,2,FALSE))</f>
        <v>Low risk to achievement of strategic objective</v>
      </c>
      <c r="N66" s="23"/>
      <c r="O66" s="23" t="s">
        <v>601</v>
      </c>
      <c r="P66" s="23" t="s">
        <v>74</v>
      </c>
      <c r="Q66" s="23" t="s">
        <v>602</v>
      </c>
      <c r="R66" s="23">
        <v>2021</v>
      </c>
      <c r="S66" s="23" t="s">
        <v>603</v>
      </c>
      <c r="T66" s="23"/>
      <c r="U66"/>
      <c r="V66"/>
      <c r="W66"/>
      <c r="X66"/>
      <c r="Y66"/>
      <c r="Z66"/>
      <c r="AA66"/>
      <c r="AB66"/>
    </row>
    <row r="67" spans="1:28" ht="44.25" customHeight="1">
      <c r="A67" s="23" t="s">
        <v>29</v>
      </c>
      <c r="B67" s="23" t="s">
        <v>103</v>
      </c>
      <c r="C67" s="23" t="s">
        <v>31</v>
      </c>
      <c r="D67" s="23"/>
      <c r="E67" s="23" t="s">
        <v>604</v>
      </c>
      <c r="F67" s="23" t="s">
        <v>605</v>
      </c>
      <c r="G67" s="23" t="s">
        <v>606</v>
      </c>
      <c r="H67" s="28">
        <f>VLOOKUP(J67,Impact_Rating!$B$1:$C$4,2,FALSE)</f>
        <v>1</v>
      </c>
      <c r="I67" s="23">
        <f>VLOOKUP($K67,Progress_RAG!$A$2:$B$6,2,FALSE)+VLOOKUP(L67,Resource_RAG!$A$2:$B$6,2,FALSE)</f>
        <v>3</v>
      </c>
      <c r="J67" s="23" t="s">
        <v>227</v>
      </c>
      <c r="K67" s="23" t="s">
        <v>70</v>
      </c>
      <c r="L67" s="23" t="s">
        <v>81</v>
      </c>
      <c r="M67" s="23" t="str">
        <f>IF(K67="Task completed","Task completed",VLOOKUP(T67,Programme_RAG!$A$2:$B$4,2,FALSE))</f>
        <v>Medium risk to achievement of strategic objective</v>
      </c>
      <c r="N67" s="23"/>
      <c r="O67" s="23" t="s">
        <v>607</v>
      </c>
      <c r="P67" s="23" t="s">
        <v>74</v>
      </c>
      <c r="Q67" s="23" t="s">
        <v>608</v>
      </c>
      <c r="R67" s="23"/>
      <c r="S67" s="23" t="s">
        <v>609</v>
      </c>
      <c r="T67" s="23">
        <f>IF(VLOOKUP($K67,Progress_RAG!$A$2:$B$6,2,FALSE)+VLOOKUP(L67,Resource_RAG!$A$2:$B$6,2,FALSE)=2,0,IF(VLOOKUP($K67,Progress_RAG!$A$2:$B$6,2,FALSE)+VLOOKUP(L67,Resource_RAG!$A$2:$B$6,2,FALSE)=3,1,IF(AND(VLOOKUP($K67,Progress_RAG!$A$2:$B$6,2,FALSE)+VLOOKUP(L67,Resource_RAG!$A$2:$B$6,2,FALSE)&gt;3,H67&gt;2),2,1)))</f>
        <v>1</v>
      </c>
      <c r="U67"/>
      <c r="V67"/>
      <c r="W67"/>
      <c r="X67"/>
      <c r="Y67"/>
      <c r="Z67"/>
      <c r="AA67"/>
      <c r="AB67"/>
    </row>
    <row r="68" spans="1:28" ht="116">
      <c r="A68" s="23" t="s">
        <v>29</v>
      </c>
      <c r="B68" s="23" t="s">
        <v>103</v>
      </c>
      <c r="C68" s="23" t="s">
        <v>32</v>
      </c>
      <c r="D68" s="23"/>
      <c r="E68" s="23" t="s">
        <v>610</v>
      </c>
      <c r="F68" s="54" t="s">
        <v>611</v>
      </c>
      <c r="G68" s="23" t="s">
        <v>612</v>
      </c>
      <c r="H68" s="28">
        <f>VLOOKUP(J68,Impact_Rating!$B$1:$C$4,2,FALSE)</f>
        <v>3</v>
      </c>
      <c r="I68" s="23">
        <f>VLOOKUP($K68,Progress_RAG!$A$2:$B$6,2,FALSE)+VLOOKUP(L68,Resource_RAG!$A$2:$B$6,2,FALSE)</f>
        <v>3</v>
      </c>
      <c r="J68" s="23" t="s">
        <v>229</v>
      </c>
      <c r="K68" s="23" t="s">
        <v>69</v>
      </c>
      <c r="L68" s="23" t="s">
        <v>82</v>
      </c>
      <c r="M68" s="23" t="str">
        <f>IF(K68="Task completed","Task completed",VLOOKUP(T68,Programme_RAG!$A$2:$B$4,2,FALSE))</f>
        <v>Medium risk to achievement of strategic objective</v>
      </c>
      <c r="N68" s="23"/>
      <c r="O68" s="50" t="s">
        <v>613</v>
      </c>
      <c r="P68" s="23" t="s">
        <v>76</v>
      </c>
      <c r="Q68" s="23" t="s">
        <v>614</v>
      </c>
      <c r="R68" s="23">
        <v>2022</v>
      </c>
      <c r="S68" s="52" t="s">
        <v>615</v>
      </c>
      <c r="T68" s="23">
        <f>IF(VLOOKUP($K68,Progress_RAG!$A$2:$B$6,2,FALSE)+VLOOKUP(L68,Resource_RAG!$A$2:$B$6,2,FALSE)=2,0,IF(VLOOKUP($K68,Progress_RAG!$A$2:$B$6,2,FALSE)+VLOOKUP(L68,Resource_RAG!$A$2:$B$6,2,FALSE)=3,1,IF(AND(VLOOKUP($K68,Progress_RAG!$A$2:$B$6,2,FALSE)+VLOOKUP(L68,Resource_RAG!$A$2:$B$6,2,FALSE)&gt;3,H68&gt;2),2,1)))</f>
        <v>1</v>
      </c>
      <c r="U68"/>
      <c r="V68"/>
      <c r="W68"/>
      <c r="X68"/>
      <c r="Y68"/>
      <c r="Z68"/>
      <c r="AA68"/>
      <c r="AB68"/>
    </row>
    <row r="69" spans="1:28" ht="50.5" customHeight="1">
      <c r="A69" s="23" t="s">
        <v>29</v>
      </c>
      <c r="B69" s="23" t="s">
        <v>103</v>
      </c>
      <c r="C69" s="23" t="s">
        <v>33</v>
      </c>
      <c r="D69" s="23"/>
      <c r="E69" s="23" t="s">
        <v>616</v>
      </c>
      <c r="F69" s="23" t="s">
        <v>617</v>
      </c>
      <c r="G69" s="23" t="s">
        <v>618</v>
      </c>
      <c r="H69" s="28">
        <f>VLOOKUP(J69,Impact_Rating!$B$1:$C$4,2,FALSE)</f>
        <v>1</v>
      </c>
      <c r="I69" s="23">
        <f>VLOOKUP($K69,Progress_RAG!$A$2:$B$6,2,FALSE)+VLOOKUP(L69,Resource_RAG!$A$2:$B$6,2,FALSE)</f>
        <v>3</v>
      </c>
      <c r="J69" s="23" t="s">
        <v>227</v>
      </c>
      <c r="K69" s="23" t="s">
        <v>70</v>
      </c>
      <c r="L69" s="23" t="s">
        <v>81</v>
      </c>
      <c r="M69" s="23" t="str">
        <f>IF(K69="Task completed","Task completed",VLOOKUP(T69,Programme_RAG!$A$2:$B$4,2,FALSE))</f>
        <v>Medium risk to achievement of strategic objective</v>
      </c>
      <c r="N69" s="23" t="s">
        <v>590</v>
      </c>
      <c r="O69" s="23" t="s">
        <v>619</v>
      </c>
      <c r="P69" s="23" t="s">
        <v>74</v>
      </c>
      <c r="Q69" s="23" t="s">
        <v>620</v>
      </c>
      <c r="R69" s="26">
        <v>44348</v>
      </c>
      <c r="S69" s="52" t="s">
        <v>621</v>
      </c>
      <c r="T69" s="23">
        <f>IF(VLOOKUP($K69,Progress_RAG!$A$2:$B$6,2,FALSE)+VLOOKUP(L69,Resource_RAG!$A$2:$B$6,2,FALSE)=2,0,IF(VLOOKUP($K69,Progress_RAG!$A$2:$B$6,2,FALSE)+VLOOKUP(L69,Resource_RAG!$A$2:$B$6,2,FALSE)=3,1,IF(AND(VLOOKUP($K69,Progress_RAG!$A$2:$B$6,2,FALSE)+VLOOKUP(L69,Resource_RAG!$A$2:$B$6,2,FALSE)&gt;3,H69&gt;2),2,1)))</f>
        <v>1</v>
      </c>
      <c r="U69"/>
      <c r="V69"/>
      <c r="W69"/>
      <c r="X69"/>
      <c r="Y69"/>
      <c r="Z69"/>
      <c r="AA69"/>
      <c r="AB69"/>
    </row>
    <row r="70" spans="1:28" ht="56.5" customHeight="1">
      <c r="A70" s="23" t="s">
        <v>29</v>
      </c>
      <c r="B70" s="23" t="s">
        <v>103</v>
      </c>
      <c r="C70" s="23" t="s">
        <v>33</v>
      </c>
      <c r="D70" s="23"/>
      <c r="E70" s="23" t="s">
        <v>622</v>
      </c>
      <c r="F70" s="23" t="s">
        <v>623</v>
      </c>
      <c r="G70" s="23"/>
      <c r="H70" s="28"/>
      <c r="I70" s="23"/>
      <c r="J70" s="23" t="s">
        <v>229</v>
      </c>
      <c r="K70" s="23"/>
      <c r="L70" s="23"/>
      <c r="M70" s="23"/>
      <c r="N70" s="23"/>
      <c r="O70" s="23" t="s">
        <v>624</v>
      </c>
      <c r="P70" s="23" t="s">
        <v>74</v>
      </c>
      <c r="Q70" s="23" t="s">
        <v>625</v>
      </c>
      <c r="R70" s="26">
        <v>45108</v>
      </c>
      <c r="S70" s="52" t="s">
        <v>626</v>
      </c>
      <c r="T70" s="23"/>
      <c r="U70"/>
      <c r="V70"/>
      <c r="W70"/>
      <c r="X70"/>
      <c r="Y70"/>
      <c r="Z70"/>
      <c r="AA70"/>
      <c r="AB70"/>
    </row>
    <row r="71" spans="1:28" ht="73.5" customHeight="1">
      <c r="A71" s="23" t="s">
        <v>29</v>
      </c>
      <c r="B71" s="23" t="s">
        <v>103</v>
      </c>
      <c r="C71" s="23" t="s">
        <v>34</v>
      </c>
      <c r="D71" s="23"/>
      <c r="E71" s="23" t="s">
        <v>627</v>
      </c>
      <c r="F71" s="23" t="s">
        <v>628</v>
      </c>
      <c r="G71" s="28" t="s">
        <v>629</v>
      </c>
      <c r="H71" s="28">
        <f>VLOOKUP(J71,Impact_Rating!$B$1:$C$4,2,FALSE)</f>
        <v>2</v>
      </c>
      <c r="I71" s="23">
        <f>VLOOKUP($K71,Progress_RAG!$A$2:$B$6,2,FALSE)+VLOOKUP(L71,Resource_RAG!$A$2:$B$6,2,FALSE)</f>
        <v>2</v>
      </c>
      <c r="J71" s="23" t="s">
        <v>228</v>
      </c>
      <c r="K71" s="23" t="s">
        <v>69</v>
      </c>
      <c r="L71" s="23" t="s">
        <v>81</v>
      </c>
      <c r="M71" s="23" t="str">
        <f>IF(K71="Task completed","Task completed",VLOOKUP(T71,Programme_RAG!$A$2:$B$4,2,FALSE))</f>
        <v>Low risk to achievement of strategic objective</v>
      </c>
      <c r="N71" s="23"/>
      <c r="O71" s="23" t="s">
        <v>630</v>
      </c>
      <c r="P71" s="23" t="s">
        <v>76</v>
      </c>
      <c r="Q71" s="23" t="s">
        <v>631</v>
      </c>
      <c r="R71" s="23">
        <v>2022</v>
      </c>
      <c r="S71" s="47" t="s">
        <v>632</v>
      </c>
      <c r="T71" s="23">
        <f>IF(VLOOKUP($K71,Progress_RAG!$A$2:$B$6,2,FALSE)+VLOOKUP(L71,Resource_RAG!$A$2:$B$6,2,FALSE)=2,0,IF(VLOOKUP($K71,Progress_RAG!$A$2:$B$6,2,FALSE)+VLOOKUP(L71,Resource_RAG!$A$2:$B$6,2,FALSE)=3,1,IF(AND(VLOOKUP($K71,Progress_RAG!$A$2:$B$6,2,FALSE)+VLOOKUP(L71,Resource_RAG!$A$2:$B$6,2,FALSE)&gt;3,H71&gt;2),2,1)))</f>
        <v>0</v>
      </c>
      <c r="U71"/>
      <c r="V71"/>
      <c r="W71"/>
      <c r="X71"/>
      <c r="Y71"/>
      <c r="Z71"/>
      <c r="AA71"/>
      <c r="AB71"/>
    </row>
    <row r="72" spans="1:28" ht="73.5" customHeight="1">
      <c r="A72" s="23" t="s">
        <v>29</v>
      </c>
      <c r="B72" s="23" t="s">
        <v>103</v>
      </c>
      <c r="C72" s="23" t="s">
        <v>34</v>
      </c>
      <c r="D72" s="23" t="s">
        <v>633</v>
      </c>
      <c r="E72" s="23" t="s">
        <v>634</v>
      </c>
      <c r="F72" s="23" t="s">
        <v>635</v>
      </c>
      <c r="G72" s="28" t="s">
        <v>636</v>
      </c>
      <c r="H72" s="28">
        <v>1</v>
      </c>
      <c r="I72" s="23"/>
      <c r="J72" s="23" t="s">
        <v>227</v>
      </c>
      <c r="K72" s="23" t="s">
        <v>70</v>
      </c>
      <c r="L72" s="23" t="s">
        <v>81</v>
      </c>
      <c r="M72" s="23" t="str">
        <f>IF(K72="Task completed","Task completed",VLOOKUP(T72,Programme_RAG!$A$2:$B$4,2,FALSE))</f>
        <v>Low risk to achievement of strategic objective</v>
      </c>
      <c r="N72" s="23"/>
      <c r="O72" s="23" t="s">
        <v>637</v>
      </c>
      <c r="P72" s="23" t="s">
        <v>74</v>
      </c>
      <c r="Q72" s="23" t="s">
        <v>638</v>
      </c>
      <c r="R72" s="23">
        <v>2022</v>
      </c>
      <c r="S72" s="47" t="s">
        <v>639</v>
      </c>
      <c r="T72" s="23"/>
      <c r="U72"/>
      <c r="V72"/>
      <c r="W72"/>
      <c r="X72"/>
      <c r="Y72"/>
      <c r="Z72"/>
      <c r="AA72"/>
      <c r="AB72"/>
    </row>
    <row r="73" spans="1:28" ht="87">
      <c r="A73" s="23" t="s">
        <v>29</v>
      </c>
      <c r="B73" s="23" t="s">
        <v>103</v>
      </c>
      <c r="C73" s="23" t="s">
        <v>204</v>
      </c>
      <c r="D73" s="23"/>
      <c r="E73" s="23" t="s">
        <v>640</v>
      </c>
      <c r="F73" s="23" t="s">
        <v>641</v>
      </c>
      <c r="G73" s="23" t="s">
        <v>642</v>
      </c>
      <c r="H73" s="28">
        <v>1</v>
      </c>
      <c r="I73" s="23">
        <f>VLOOKUP($K73,Progress_RAG!$A$2:$B$6,2,FALSE)+VLOOKUP(L73,Resource_RAG!$A$2:$B$6,2,FALSE)</f>
        <v>3</v>
      </c>
      <c r="J73" s="23" t="s">
        <v>227</v>
      </c>
      <c r="K73" s="23" t="s">
        <v>70</v>
      </c>
      <c r="L73" s="23" t="s">
        <v>81</v>
      </c>
      <c r="M73" s="23" t="str">
        <f>IF(K73="Task completed","Task completed",VLOOKUP(T73,Programme_RAG!$A$2:$B$4,2,FALSE))</f>
        <v>Medium risk to achievement of strategic objective</v>
      </c>
      <c r="N73" s="23"/>
      <c r="O73" s="23" t="s">
        <v>643</v>
      </c>
      <c r="P73" s="23" t="s">
        <v>74</v>
      </c>
      <c r="Q73" s="23" t="s">
        <v>638</v>
      </c>
      <c r="R73" s="23">
        <v>2021</v>
      </c>
      <c r="S73" s="23" t="s">
        <v>644</v>
      </c>
      <c r="T73" s="23">
        <f>IF(VLOOKUP($K73,Progress_RAG!$A$2:$B$6,2,FALSE)+VLOOKUP(L73,Resource_RAG!$A$2:$B$6,2,FALSE)=2,0,IF(VLOOKUP($K73,Progress_RAG!$A$2:$B$6,2,FALSE)+VLOOKUP(L73,Resource_RAG!$A$2:$B$6,2,FALSE)=3,1,IF(AND(VLOOKUP($K73,Progress_RAG!$A$2:$B$6,2,FALSE)+VLOOKUP(L73,Resource_RAG!$A$2:$B$6,2,FALSE)&gt;3,H73&gt;2),2,1)))</f>
        <v>1</v>
      </c>
      <c r="U73"/>
      <c r="V73"/>
      <c r="W73"/>
      <c r="X73"/>
      <c r="Y73"/>
      <c r="Z73"/>
      <c r="AA73"/>
      <c r="AB73"/>
    </row>
    <row r="74" spans="1:28" ht="145">
      <c r="A74" s="23" t="s">
        <v>29</v>
      </c>
      <c r="B74" s="23" t="s">
        <v>103</v>
      </c>
      <c r="C74" s="23" t="s">
        <v>204</v>
      </c>
      <c r="D74" s="23"/>
      <c r="E74" s="23" t="s">
        <v>645</v>
      </c>
      <c r="F74" s="23" t="s">
        <v>646</v>
      </c>
      <c r="G74" s="23" t="s">
        <v>647</v>
      </c>
      <c r="H74" s="28"/>
      <c r="I74" s="23"/>
      <c r="J74" s="23" t="s">
        <v>227</v>
      </c>
      <c r="K74" s="23" t="s">
        <v>69</v>
      </c>
      <c r="L74" s="23" t="s">
        <v>81</v>
      </c>
      <c r="M74" s="23" t="str">
        <f>IF(K74="Task completed","Task completed",VLOOKUP(T74,Programme_RAG!$A$2:$B$4,2,FALSE))</f>
        <v>Low risk to achievement of strategic objective</v>
      </c>
      <c r="N74" s="23"/>
      <c r="O74" s="23" t="s">
        <v>648</v>
      </c>
      <c r="P74" s="23" t="s">
        <v>74</v>
      </c>
      <c r="Q74" s="23" t="s">
        <v>649</v>
      </c>
      <c r="R74" s="23">
        <v>2022</v>
      </c>
      <c r="S74" s="23">
        <v>2023</v>
      </c>
      <c r="T74" s="23"/>
      <c r="U74"/>
      <c r="V74"/>
      <c r="W74"/>
      <c r="X74"/>
      <c r="Y74"/>
      <c r="Z74"/>
      <c r="AA74"/>
      <c r="AB74"/>
    </row>
    <row r="75" spans="1:28" ht="87">
      <c r="A75" s="23" t="s">
        <v>29</v>
      </c>
      <c r="B75" s="23" t="s">
        <v>105</v>
      </c>
      <c r="C75" s="23" t="s">
        <v>35</v>
      </c>
      <c r="D75" s="23"/>
      <c r="E75" s="23" t="s">
        <v>650</v>
      </c>
      <c r="F75" s="23" t="s">
        <v>651</v>
      </c>
      <c r="G75" s="23" t="s">
        <v>652</v>
      </c>
      <c r="H75" s="28"/>
      <c r="I75" s="23"/>
      <c r="J75" s="23" t="s">
        <v>227</v>
      </c>
      <c r="K75" s="23" t="s">
        <v>70</v>
      </c>
      <c r="L75" s="23" t="s">
        <v>81</v>
      </c>
      <c r="M75" s="23" t="str">
        <f>IF(K75="Task completed","Task completed",VLOOKUP(T75,Programme_RAG!$A$2:$B$4,2,FALSE))</f>
        <v>Low risk to achievement of strategic objective</v>
      </c>
      <c r="N75" s="23"/>
      <c r="O75" s="23" t="s">
        <v>653</v>
      </c>
      <c r="P75" s="23" t="s">
        <v>74</v>
      </c>
      <c r="Q75" s="23" t="s">
        <v>654</v>
      </c>
      <c r="R75" s="23">
        <v>2022</v>
      </c>
      <c r="S75" s="23">
        <v>2023</v>
      </c>
      <c r="T75" s="23"/>
      <c r="U75"/>
      <c r="V75"/>
      <c r="W75"/>
      <c r="X75"/>
      <c r="Y75"/>
      <c r="Z75"/>
      <c r="AA75"/>
      <c r="AB75"/>
    </row>
    <row r="76" spans="1:28" ht="290">
      <c r="A76" s="23" t="s">
        <v>29</v>
      </c>
      <c r="B76" s="23" t="s">
        <v>105</v>
      </c>
      <c r="C76" s="23" t="s">
        <v>36</v>
      </c>
      <c r="D76" s="23"/>
      <c r="E76" s="23" t="s">
        <v>655</v>
      </c>
      <c r="F76" s="23" t="s">
        <v>656</v>
      </c>
      <c r="G76" s="23" t="s">
        <v>657</v>
      </c>
      <c r="H76" s="28">
        <f>VLOOKUP(J76,Impact_Rating!$B$1:$C$4,2,FALSE)</f>
        <v>2</v>
      </c>
      <c r="I76" s="23">
        <f>VLOOKUP($K76,Progress_RAG!$A$2:$B$6,2,FALSE)+VLOOKUP(L76,Resource_RAG!$A$2:$B$6,2,FALSE)</f>
        <v>4</v>
      </c>
      <c r="J76" s="23" t="s">
        <v>228</v>
      </c>
      <c r="K76" s="23" t="s">
        <v>70</v>
      </c>
      <c r="L76" s="23" t="s">
        <v>82</v>
      </c>
      <c r="M76" s="23" t="str">
        <f>IF(K76="Task completed","Task completed",VLOOKUP(T76,Programme_RAG!$A$2:$B$4,2,FALSE))</f>
        <v>Medium risk to achievement of strategic objective</v>
      </c>
      <c r="N76" s="23" t="s">
        <v>590</v>
      </c>
      <c r="O76" s="23" t="s">
        <v>658</v>
      </c>
      <c r="P76" s="23" t="s">
        <v>74</v>
      </c>
      <c r="Q76" s="23" t="s">
        <v>659</v>
      </c>
      <c r="R76" s="23">
        <v>2021</v>
      </c>
      <c r="S76" s="23">
        <v>2025</v>
      </c>
      <c r="T76" s="23">
        <f>IF(VLOOKUP($K76,Progress_RAG!$A$2:$B$6,2,FALSE)+VLOOKUP(L76,Resource_RAG!$A$2:$B$6,2,FALSE)=2,0,IF(VLOOKUP($K76,Progress_RAG!$A$2:$B$6,2,FALSE)+VLOOKUP(L76,Resource_RAG!$A$2:$B$6,2,FALSE)=3,1,IF(AND(VLOOKUP($K76,Progress_RAG!$A$2:$B$6,2,FALSE)+VLOOKUP(L76,Resource_RAG!$A$2:$B$6,2,FALSE)&gt;3,H76&gt;2),2,1)))</f>
        <v>1</v>
      </c>
      <c r="U76"/>
      <c r="V76"/>
      <c r="W76"/>
      <c r="X76"/>
      <c r="Y76"/>
      <c r="Z76"/>
      <c r="AA76"/>
      <c r="AB76"/>
    </row>
    <row r="77" spans="1:28" ht="101.5">
      <c r="A77" s="23" t="s">
        <v>37</v>
      </c>
      <c r="B77" s="23" t="s">
        <v>107</v>
      </c>
      <c r="C77" s="23" t="s">
        <v>38</v>
      </c>
      <c r="D77" s="23"/>
      <c r="E77" s="23" t="s">
        <v>660</v>
      </c>
      <c r="F77" s="23" t="s">
        <v>661</v>
      </c>
      <c r="G77" s="23" t="s">
        <v>662</v>
      </c>
      <c r="H77" s="28">
        <f>VLOOKUP(J77,Impact_Rating!$B$1:$C$4,2,FALSE)</f>
        <v>2</v>
      </c>
      <c r="I77" s="23">
        <f>VLOOKUP($K77,Progress_RAG!$A$2:$B$6,2,FALSE)+VLOOKUP(L77,Resource_RAG!$A$2:$B$6,2,FALSE)</f>
        <v>1</v>
      </c>
      <c r="J77" s="23" t="s">
        <v>228</v>
      </c>
      <c r="K77" s="56" t="s">
        <v>71</v>
      </c>
      <c r="L77" s="23" t="s">
        <v>81</v>
      </c>
      <c r="M77" s="23" t="str">
        <f>IF(K77="Task completed","Task completed",VLOOKUP(T77,Programme_RAG!$A$2:$B$4,2,FALSE))</f>
        <v>Task completed</v>
      </c>
      <c r="N77" s="23"/>
      <c r="O77" s="23" t="s">
        <v>663</v>
      </c>
      <c r="P77" s="23" t="s">
        <v>75</v>
      </c>
      <c r="Q77" s="23" t="s">
        <v>664</v>
      </c>
      <c r="R77" s="23">
        <v>2020</v>
      </c>
      <c r="S77" s="23">
        <v>2023</v>
      </c>
      <c r="T77" s="23">
        <f>IF(VLOOKUP($K77,Progress_RAG!$A$2:$B$6,2,FALSE)+VLOOKUP(L77,Resource_RAG!$A$2:$B$6,2,FALSE)=2,0,IF(VLOOKUP($K77,Progress_RAG!$A$2:$B$6,2,FALSE)+VLOOKUP(L77,Resource_RAG!$A$2:$B$6,2,FALSE)=3,1,IF(AND(VLOOKUP($K77,Progress_RAG!$A$2:$B$6,2,FALSE)+VLOOKUP(L77,Resource_RAG!$A$2:$B$6,2,FALSE)&gt;3,H77&gt;2),2,1)))</f>
        <v>1</v>
      </c>
      <c r="U77"/>
      <c r="V77"/>
      <c r="W77"/>
      <c r="X77"/>
      <c r="Y77"/>
      <c r="Z77"/>
      <c r="AA77"/>
      <c r="AB77"/>
    </row>
    <row r="78" spans="1:28" s="22" customFormat="1" ht="153" customHeight="1">
      <c r="A78" s="23" t="s">
        <v>37</v>
      </c>
      <c r="B78" s="23" t="s">
        <v>107</v>
      </c>
      <c r="C78" s="23" t="s">
        <v>38</v>
      </c>
      <c r="D78" s="23"/>
      <c r="E78" s="23" t="s">
        <v>665</v>
      </c>
      <c r="F78" s="23" t="s">
        <v>666</v>
      </c>
      <c r="G78" s="39" t="s">
        <v>667</v>
      </c>
      <c r="H78" s="28">
        <f>VLOOKUP(J78,Impact_Rating!$B$1:$C$4,2,FALSE)</f>
        <v>2</v>
      </c>
      <c r="I78" s="23">
        <f>VLOOKUP($K78,Progress_RAG!$A$2:$B$6,2,FALSE)+VLOOKUP(L78,Resource_RAG!$A$2:$B$6,2,FALSE)</f>
        <v>4</v>
      </c>
      <c r="J78" s="23" t="s">
        <v>228</v>
      </c>
      <c r="K78" s="23" t="s">
        <v>70</v>
      </c>
      <c r="L78" s="23" t="s">
        <v>82</v>
      </c>
      <c r="M78" s="23" t="str">
        <f>IF(K78="Task completed","Task completed",VLOOKUP(T78,Programme_RAG!$A$2:$B$4,2,FALSE))</f>
        <v>Medium risk to achievement of strategic objective</v>
      </c>
      <c r="N78" s="23"/>
      <c r="O78" s="23" t="s">
        <v>668</v>
      </c>
      <c r="P78" s="23" t="s">
        <v>75</v>
      </c>
      <c r="Q78" s="23" t="s">
        <v>669</v>
      </c>
      <c r="R78" s="23" t="s">
        <v>670</v>
      </c>
      <c r="S78" s="23" t="s">
        <v>671</v>
      </c>
      <c r="T78" s="23">
        <f>IF(VLOOKUP($K78,Progress_RAG!$A$2:$B$6,2,FALSE)+VLOOKUP(L78,Resource_RAG!$A$2:$B$6,2,FALSE)=2,0,IF(VLOOKUP($K78,Progress_RAG!$A$2:$B$6,2,FALSE)+VLOOKUP(L78,Resource_RAG!$A$2:$B$6,2,FALSE)=3,1,IF(AND(VLOOKUP($K78,Progress_RAG!$A$2:$B$6,2,FALSE)+VLOOKUP(L78,Resource_RAG!$A$2:$B$6,2,FALSE)&gt;3,H78&gt;2),2,1)))</f>
        <v>1</v>
      </c>
      <c r="U78" s="40"/>
      <c r="V78" s="40"/>
      <c r="W78" s="40"/>
      <c r="X78" s="40"/>
      <c r="Y78" s="40"/>
      <c r="Z78" s="40"/>
      <c r="AA78" s="40"/>
      <c r="AB78" s="40"/>
    </row>
    <row r="79" spans="1:28" ht="409.5">
      <c r="A79" s="23" t="s">
        <v>37</v>
      </c>
      <c r="B79" s="23" t="s">
        <v>107</v>
      </c>
      <c r="C79" s="23" t="s">
        <v>39</v>
      </c>
      <c r="D79" s="23"/>
      <c r="E79" s="23" t="s">
        <v>672</v>
      </c>
      <c r="F79" s="23" t="s">
        <v>673</v>
      </c>
      <c r="G79" s="23"/>
      <c r="H79" s="28">
        <f>VLOOKUP(J79,Impact_Rating!$B$1:$C$4,2,FALSE)</f>
        <v>2</v>
      </c>
      <c r="I79" s="23" t="e">
        <f>VLOOKUP($K79,Progress_RAG!$A$2:$B$6,2,FALSE)+VLOOKUP(L79,Resource_RAG!$A$2:$B$6,2,FALSE)</f>
        <v>#N/A</v>
      </c>
      <c r="J79" s="23" t="s">
        <v>228</v>
      </c>
      <c r="K79" s="23"/>
      <c r="L79" s="23"/>
      <c r="M79" s="23" t="e">
        <f>IF(K79="Task completed","Task completed",VLOOKUP(T79,Programme_RAG!$A$2:$B$4,2,FALSE))</f>
        <v>#N/A</v>
      </c>
      <c r="N79" s="23"/>
      <c r="O79" s="23" t="s">
        <v>674</v>
      </c>
      <c r="P79" s="23" t="s">
        <v>76</v>
      </c>
      <c r="Q79" s="23" t="s">
        <v>675</v>
      </c>
      <c r="R79" s="23">
        <v>2023</v>
      </c>
      <c r="S79" s="23" t="s">
        <v>676</v>
      </c>
      <c r="T79" s="23" t="e">
        <f>IF(VLOOKUP($K79,Progress_RAG!$A$2:$B$6,2,FALSE)+VLOOKUP(L79,Resource_RAG!$A$2:$B$6,2,FALSE)=2,0,IF(VLOOKUP($K79,Progress_RAG!$A$2:$B$6,2,FALSE)+VLOOKUP(L79,Resource_RAG!$A$2:$B$6,2,FALSE)=3,1,IF(AND(VLOOKUP($K79,Progress_RAG!$A$2:$B$6,2,FALSE)+VLOOKUP(L79,Resource_RAG!$A$2:$B$6,2,FALSE)&gt;3,H79&gt;2),2,1)))</f>
        <v>#N/A</v>
      </c>
      <c r="U79"/>
      <c r="V79"/>
      <c r="W79"/>
      <c r="X79"/>
      <c r="Y79"/>
      <c r="Z79"/>
      <c r="AA79"/>
      <c r="AB79"/>
    </row>
    <row r="80" spans="1:28" ht="108" customHeight="1">
      <c r="A80" s="23" t="s">
        <v>37</v>
      </c>
      <c r="B80" s="23" t="s">
        <v>107</v>
      </c>
      <c r="C80" s="23" t="s">
        <v>40</v>
      </c>
      <c r="D80" s="23"/>
      <c r="E80" s="23" t="s">
        <v>677</v>
      </c>
      <c r="F80" s="23" t="s">
        <v>678</v>
      </c>
      <c r="G80" s="57" t="s">
        <v>679</v>
      </c>
      <c r="H80" s="28">
        <f>VLOOKUP(J80,Impact_Rating!$B$1:$C$4,2,FALSE)</f>
        <v>3</v>
      </c>
      <c r="I80" s="23">
        <f>VLOOKUP($K80,Progress_RAG!$A$2:$B$6,2,FALSE)+VLOOKUP(L80,Resource_RAG!$A$2:$B$6,2,FALSE)</f>
        <v>6</v>
      </c>
      <c r="J80" s="23" t="s">
        <v>229</v>
      </c>
      <c r="K80" s="23" t="s">
        <v>72</v>
      </c>
      <c r="L80" s="23" t="s">
        <v>83</v>
      </c>
      <c r="M80" s="23" t="str">
        <f>IF(K80="Task completed","Task completed",VLOOKUP(T80,Programme_RAG!$A$2:$B$4,2,FALSE))</f>
        <v>High risk to achievement of strategic objective</v>
      </c>
      <c r="N80" s="23"/>
      <c r="O80" s="23" t="s">
        <v>680</v>
      </c>
      <c r="P80" s="23" t="s">
        <v>75</v>
      </c>
      <c r="Q80" s="23" t="s">
        <v>681</v>
      </c>
      <c r="R80" s="23">
        <v>2021</v>
      </c>
      <c r="S80" s="23" t="s">
        <v>682</v>
      </c>
      <c r="T80" s="23">
        <f>IF(VLOOKUP($K80,Progress_RAG!$A$2:$B$6,2,FALSE)+VLOOKUP(L80,Resource_RAG!$A$2:$B$6,2,FALSE)=2,0,IF(VLOOKUP($K80,Progress_RAG!$A$2:$B$6,2,FALSE)+VLOOKUP(L80,Resource_RAG!$A$2:$B$6,2,FALSE)=3,1,IF(AND(VLOOKUP($K80,Progress_RAG!$A$2:$B$6,2,FALSE)+VLOOKUP(L80,Resource_RAG!$A$2:$B$6,2,FALSE)&gt;3,H80&gt;2),2,1)))</f>
        <v>2</v>
      </c>
      <c r="U80"/>
      <c r="V80"/>
      <c r="W80"/>
      <c r="X80"/>
      <c r="Y80"/>
      <c r="Z80"/>
      <c r="AA80"/>
      <c r="AB80"/>
    </row>
    <row r="81" spans="1:28" ht="188.5">
      <c r="A81" s="23" t="s">
        <v>37</v>
      </c>
      <c r="B81" s="23" t="s">
        <v>107</v>
      </c>
      <c r="C81" s="23" t="s">
        <v>41</v>
      </c>
      <c r="D81" s="23"/>
      <c r="E81" s="23" t="s">
        <v>683</v>
      </c>
      <c r="F81" s="50" t="s">
        <v>684</v>
      </c>
      <c r="G81" s="23" t="s">
        <v>685</v>
      </c>
      <c r="H81" s="28">
        <f>VLOOKUP(J81,Impact_Rating!$B$1:$C$4,2,FALSE)</f>
        <v>3</v>
      </c>
      <c r="I81" s="23">
        <f>VLOOKUP($K81,Progress_RAG!$A$2:$B$6,2,FALSE)+VLOOKUP(L81,Resource_RAG!$A$2:$B$6,2,FALSE)</f>
        <v>2</v>
      </c>
      <c r="J81" s="23" t="s">
        <v>229</v>
      </c>
      <c r="K81" s="23" t="s">
        <v>69</v>
      </c>
      <c r="L81" s="23" t="s">
        <v>81</v>
      </c>
      <c r="M81" s="23" t="str">
        <f>IF(K81="Task completed","Task completed",VLOOKUP(T81,Programme_RAG!$A$2:$B$4,2,FALSE))</f>
        <v>Low risk to achievement of strategic objective</v>
      </c>
      <c r="N81" s="23"/>
      <c r="O81" s="23" t="s">
        <v>686</v>
      </c>
      <c r="P81" s="23" t="s">
        <v>76</v>
      </c>
      <c r="Q81" s="23" t="s">
        <v>687</v>
      </c>
      <c r="R81" s="23">
        <v>2022</v>
      </c>
      <c r="S81" s="23" t="s">
        <v>688</v>
      </c>
      <c r="T81" s="23">
        <f>IF(VLOOKUP($K81,Progress_RAG!$A$2:$B$6,2,FALSE)+VLOOKUP(L81,Resource_RAG!$A$2:$B$6,2,FALSE)=2,0,IF(VLOOKUP($K81,Progress_RAG!$A$2:$B$6,2,FALSE)+VLOOKUP(L81,Resource_RAG!$A$2:$B$6,2,FALSE)=3,1,IF(AND(VLOOKUP($K81,Progress_RAG!$A$2:$B$6,2,FALSE)+VLOOKUP(L81,Resource_RAG!$A$2:$B$6,2,FALSE)&gt;3,H81&gt;2),2,1)))</f>
        <v>0</v>
      </c>
      <c r="U81"/>
      <c r="V81"/>
      <c r="W81"/>
      <c r="X81"/>
      <c r="Y81"/>
      <c r="Z81"/>
      <c r="AA81"/>
      <c r="AB81"/>
    </row>
    <row r="82" spans="1:28" ht="138.75" customHeight="1">
      <c r="A82" s="23" t="s">
        <v>37</v>
      </c>
      <c r="B82" s="23" t="s">
        <v>107</v>
      </c>
      <c r="C82" s="23" t="s">
        <v>42</v>
      </c>
      <c r="D82" s="23" t="s">
        <v>14</v>
      </c>
      <c r="E82" s="23" t="s">
        <v>689</v>
      </c>
      <c r="F82" s="23" t="s">
        <v>690</v>
      </c>
      <c r="G82" s="22" t="s">
        <v>691</v>
      </c>
      <c r="H82" s="28">
        <f>VLOOKUP(J82,Impact_Rating!$B$1:$C$4,2,FALSE)</f>
        <v>2</v>
      </c>
      <c r="I82" s="23">
        <f>VLOOKUP($K82,Progress_RAG!$A$2:$B$6,2,FALSE)+VLOOKUP(L82,Resource_RAG!$A$2:$B$6,2,FALSE)</f>
        <v>3</v>
      </c>
      <c r="J82" s="23" t="s">
        <v>228</v>
      </c>
      <c r="K82" s="23" t="s">
        <v>70</v>
      </c>
      <c r="L82" s="23" t="s">
        <v>81</v>
      </c>
      <c r="M82" s="23" t="str">
        <f>IF(K82="Task completed","Task completed",VLOOKUP(T82,Programme_RAG!$A$2:$B$4,2,FALSE))</f>
        <v>Medium risk to achievement of strategic objective</v>
      </c>
      <c r="N82" s="23"/>
      <c r="O82" s="23" t="s">
        <v>692</v>
      </c>
      <c r="P82" s="23" t="s">
        <v>76</v>
      </c>
      <c r="Q82" s="23" t="s">
        <v>693</v>
      </c>
      <c r="R82" s="23">
        <v>2021</v>
      </c>
      <c r="S82" s="23" t="s">
        <v>694</v>
      </c>
      <c r="T82" s="23">
        <f>IF(VLOOKUP($K82,Progress_RAG!$A$2:$B$6,2,FALSE)+VLOOKUP(L82,Resource_RAG!$A$2:$B$6,2,FALSE)=2,0,IF(VLOOKUP($K82,Progress_RAG!$A$2:$B$6,2,FALSE)+VLOOKUP(L82,Resource_RAG!$A$2:$B$6,2,FALSE)=3,1,IF(AND(VLOOKUP($K82,Progress_RAG!$A$2:$B$6,2,FALSE)+VLOOKUP(L82,Resource_RAG!$A$2:$B$6,2,FALSE)&gt;3,H82&gt;2),2,1)))</f>
        <v>1</v>
      </c>
      <c r="U82"/>
      <c r="V82"/>
      <c r="W82"/>
      <c r="X82"/>
      <c r="Y82"/>
      <c r="Z82"/>
      <c r="AA82"/>
      <c r="AB82"/>
    </row>
    <row r="83" spans="1:28" ht="159.5">
      <c r="A83" s="23" t="s">
        <v>37</v>
      </c>
      <c r="B83" s="23" t="s">
        <v>107</v>
      </c>
      <c r="C83" s="23" t="s">
        <v>42</v>
      </c>
      <c r="D83" s="23" t="s">
        <v>47</v>
      </c>
      <c r="E83" s="23" t="s">
        <v>695</v>
      </c>
      <c r="F83" s="23" t="s">
        <v>696</v>
      </c>
      <c r="G83" s="22" t="s">
        <v>697</v>
      </c>
      <c r="H83" s="28">
        <f>VLOOKUP(J83,Impact_Rating!$B$1:$C$4,2,FALSE)</f>
        <v>1</v>
      </c>
      <c r="I83" s="23">
        <f>VLOOKUP($K83,Progress_RAG!$A$2:$B$6,2,FALSE)+VLOOKUP(L83,Resource_RAG!$A$2:$B$6,2,FALSE)</f>
        <v>2</v>
      </c>
      <c r="J83" s="23" t="s">
        <v>227</v>
      </c>
      <c r="K83" s="23" t="s">
        <v>69</v>
      </c>
      <c r="L83" s="23" t="s">
        <v>81</v>
      </c>
      <c r="M83" s="23" t="str">
        <f>IF(K83="Task completed","Task completed",VLOOKUP(T83,Programme_RAG!$A$2:$B$4,2,FALSE))</f>
        <v>Low risk to achievement of strategic objective</v>
      </c>
      <c r="N83" s="23"/>
      <c r="O83" s="23" t="s">
        <v>698</v>
      </c>
      <c r="P83" s="23" t="s">
        <v>76</v>
      </c>
      <c r="Q83" s="23" t="s">
        <v>699</v>
      </c>
      <c r="R83" s="23">
        <v>2021</v>
      </c>
      <c r="S83" s="23">
        <v>2023</v>
      </c>
      <c r="T83" s="23">
        <f>IF(VLOOKUP($K83,Progress_RAG!$A$2:$B$6,2,FALSE)+VLOOKUP(L83,Resource_RAG!$A$2:$B$6,2,FALSE)=2,0,IF(VLOOKUP($K83,Progress_RAG!$A$2:$B$6,2,FALSE)+VLOOKUP(L83,Resource_RAG!$A$2:$B$6,2,FALSE)=3,1,IF(AND(VLOOKUP($K83,Progress_RAG!$A$2:$B$6,2,FALSE)+VLOOKUP(L83,Resource_RAG!$A$2:$B$6,2,FALSE)&gt;3,H83&gt;2),2,1)))</f>
        <v>0</v>
      </c>
      <c r="U83"/>
      <c r="V83"/>
      <c r="W83"/>
      <c r="X83"/>
      <c r="Y83"/>
      <c r="Z83"/>
      <c r="AA83"/>
      <c r="AB83"/>
    </row>
    <row r="84" spans="1:28" ht="188.5">
      <c r="A84" s="23" t="s">
        <v>37</v>
      </c>
      <c r="B84" s="23" t="s">
        <v>107</v>
      </c>
      <c r="C84" s="23" t="s">
        <v>42</v>
      </c>
      <c r="D84" s="23"/>
      <c r="E84" s="23" t="s">
        <v>43</v>
      </c>
      <c r="F84" s="23" t="s">
        <v>700</v>
      </c>
      <c r="G84" s="41" t="s">
        <v>701</v>
      </c>
      <c r="H84" s="28">
        <f>VLOOKUP(J84,Impact_Rating!$B$1:$C$4,2,FALSE)</f>
        <v>1</v>
      </c>
      <c r="I84" s="23">
        <f>VLOOKUP($K84,Progress_RAG!$A$2:$B$6,2,FALSE)+VLOOKUP(L84,Resource_RAG!$A$2:$B$6,2,FALSE)</f>
        <v>3</v>
      </c>
      <c r="J84" s="23" t="s">
        <v>227</v>
      </c>
      <c r="K84" s="23" t="s">
        <v>69</v>
      </c>
      <c r="L84" s="23" t="s">
        <v>82</v>
      </c>
      <c r="M84" s="23" t="str">
        <f>IF(K84="Task completed","Task completed",VLOOKUP(T84,Programme_RAG!$A$2:$B$4,2,FALSE))</f>
        <v>Medium risk to achievement of strategic objective</v>
      </c>
      <c r="N84" s="23"/>
      <c r="O84" s="23" t="s">
        <v>702</v>
      </c>
      <c r="P84" s="23" t="s">
        <v>76</v>
      </c>
      <c r="Q84" s="23" t="s">
        <v>703</v>
      </c>
      <c r="R84" s="23">
        <v>2020</v>
      </c>
      <c r="S84" s="23" t="s">
        <v>704</v>
      </c>
      <c r="T84" s="23">
        <f>IF(VLOOKUP($K84,Progress_RAG!$A$2:$B$6,2,FALSE)+VLOOKUP(L84,Resource_RAG!$A$2:$B$6,2,FALSE)=2,0,IF(VLOOKUP($K84,Progress_RAG!$A$2:$B$6,2,FALSE)+VLOOKUP(L84,Resource_RAG!$A$2:$B$6,2,FALSE)=3,1,IF(AND(VLOOKUP($K84,Progress_RAG!$A$2:$B$6,2,FALSE)+VLOOKUP(L84,Resource_RAG!$A$2:$B$6,2,FALSE)&gt;3,H84&gt;2),2,1)))</f>
        <v>1</v>
      </c>
      <c r="U84"/>
      <c r="V84"/>
      <c r="W84"/>
      <c r="X84"/>
      <c r="Y84"/>
      <c r="Z84"/>
      <c r="AA84"/>
      <c r="AB84"/>
    </row>
    <row r="85" spans="1:28" ht="116">
      <c r="A85" s="23" t="s">
        <v>37</v>
      </c>
      <c r="B85" s="23" t="s">
        <v>107</v>
      </c>
      <c r="C85" s="23" t="s">
        <v>42</v>
      </c>
      <c r="D85" s="23"/>
      <c r="E85" s="23" t="s">
        <v>705</v>
      </c>
      <c r="F85" s="50" t="s">
        <v>706</v>
      </c>
      <c r="G85" s="41" t="s">
        <v>707</v>
      </c>
      <c r="H85" s="28"/>
      <c r="I85" s="23"/>
      <c r="J85" s="23" t="s">
        <v>228</v>
      </c>
      <c r="K85" s="23" t="s">
        <v>69</v>
      </c>
      <c r="L85" s="23" t="s">
        <v>81</v>
      </c>
      <c r="M85" s="23" t="str">
        <f>IF(K85="Task completed","Task completed",VLOOKUP(T85,Programme_RAG!$A$2:$B$4,2,FALSE))</f>
        <v>Low risk to achievement of strategic objective</v>
      </c>
      <c r="N85" s="23"/>
      <c r="O85" s="53" t="s">
        <v>708</v>
      </c>
      <c r="P85" s="23" t="s">
        <v>76</v>
      </c>
      <c r="Q85" s="23" t="s">
        <v>709</v>
      </c>
      <c r="R85" s="23">
        <v>2022</v>
      </c>
      <c r="S85" s="23" t="s">
        <v>710</v>
      </c>
      <c r="T85" s="23"/>
      <c r="U85"/>
      <c r="V85"/>
      <c r="W85"/>
      <c r="X85"/>
      <c r="Y85"/>
      <c r="Z85"/>
      <c r="AA85"/>
      <c r="AB85"/>
    </row>
    <row r="86" spans="1:28" ht="85" customHeight="1">
      <c r="A86" s="23" t="s">
        <v>37</v>
      </c>
      <c r="B86" s="23" t="s">
        <v>107</v>
      </c>
      <c r="C86" s="23" t="s">
        <v>210</v>
      </c>
      <c r="D86" s="23"/>
      <c r="E86" s="23" t="s">
        <v>711</v>
      </c>
      <c r="F86" s="50" t="s">
        <v>712</v>
      </c>
      <c r="G86" s="41"/>
      <c r="H86" s="28"/>
      <c r="I86" s="23"/>
      <c r="J86" s="23" t="s">
        <v>227</v>
      </c>
      <c r="K86" s="23"/>
      <c r="L86" s="23"/>
      <c r="M86" s="23"/>
      <c r="N86" s="23"/>
      <c r="O86" s="53" t="s">
        <v>713</v>
      </c>
      <c r="P86" s="23" t="s">
        <v>76</v>
      </c>
      <c r="Q86" s="23" t="s">
        <v>714</v>
      </c>
      <c r="R86" s="23">
        <v>2023</v>
      </c>
      <c r="S86" s="23" t="s">
        <v>715</v>
      </c>
      <c r="T86" s="23"/>
      <c r="U86"/>
      <c r="V86"/>
      <c r="W86"/>
      <c r="X86"/>
      <c r="Y86"/>
      <c r="Z86"/>
      <c r="AA86"/>
      <c r="AB86"/>
    </row>
    <row r="87" spans="1:28" ht="409.5">
      <c r="A87" s="23" t="s">
        <v>37</v>
      </c>
      <c r="B87" s="23" t="s">
        <v>107</v>
      </c>
      <c r="C87" s="23" t="s">
        <v>44</v>
      </c>
      <c r="D87" s="23"/>
      <c r="E87" s="23" t="s">
        <v>716</v>
      </c>
      <c r="F87" s="23" t="s">
        <v>717</v>
      </c>
      <c r="G87" s="23" t="s">
        <v>718</v>
      </c>
      <c r="H87" s="28">
        <f>VLOOKUP(J87,Impact_Rating!$B$1:$C$4,2,FALSE)</f>
        <v>4</v>
      </c>
      <c r="I87" s="23">
        <f>VLOOKUP($K87,Progress_RAG!$A$2:$B$6,2,FALSE)+VLOOKUP(L87,Resource_RAG!$A$2:$B$6,2,FALSE)</f>
        <v>1</v>
      </c>
      <c r="J87" s="23" t="s">
        <v>230</v>
      </c>
      <c r="K87" s="23" t="s">
        <v>68</v>
      </c>
      <c r="L87" s="23" t="s">
        <v>81</v>
      </c>
      <c r="M87" s="23" t="str">
        <f>IF(K87="Task completed","Task completed",VLOOKUP(T87,Programme_RAG!$A$2:$B$4,2,FALSE))</f>
        <v>Medium risk to achievement of strategic objective</v>
      </c>
      <c r="N87" s="23"/>
      <c r="O87" s="23" t="s">
        <v>719</v>
      </c>
      <c r="P87" s="23" t="s">
        <v>74</v>
      </c>
      <c r="Q87" s="23" t="s">
        <v>720</v>
      </c>
      <c r="R87" s="26">
        <v>44835</v>
      </c>
      <c r="S87" s="23" t="s">
        <v>721</v>
      </c>
      <c r="T87" s="23">
        <f>IF(VLOOKUP($K87,Progress_RAG!$A$2:$B$6,2,FALSE)+VLOOKUP(L87,Resource_RAG!$A$2:$B$6,2,FALSE)=2,0,IF(VLOOKUP($K87,Progress_RAG!$A$2:$B$6,2,FALSE)+VLOOKUP(L87,Resource_RAG!$A$2:$B$6,2,FALSE)=3,1,IF(AND(VLOOKUP($K87,Progress_RAG!$A$2:$B$6,2,FALSE)+VLOOKUP(L87,Resource_RAG!$A$2:$B$6,2,FALSE)&gt;3,H87&gt;2),2,1)))</f>
        <v>1</v>
      </c>
      <c r="U87"/>
      <c r="V87"/>
      <c r="W87"/>
      <c r="X87"/>
      <c r="Y87"/>
      <c r="Z87"/>
      <c r="AA87"/>
      <c r="AB87"/>
    </row>
    <row r="88" spans="1:28" ht="89.5" customHeight="1">
      <c r="A88" s="23" t="s">
        <v>37</v>
      </c>
      <c r="B88" s="23" t="s">
        <v>107</v>
      </c>
      <c r="C88" s="23" t="s">
        <v>44</v>
      </c>
      <c r="D88" s="23"/>
      <c r="E88" s="23" t="s">
        <v>722</v>
      </c>
      <c r="F88" s="23" t="s">
        <v>723</v>
      </c>
      <c r="G88" s="23"/>
      <c r="H88" s="28"/>
      <c r="I88" s="23"/>
      <c r="J88" s="23" t="s">
        <v>228</v>
      </c>
      <c r="K88" s="23"/>
      <c r="L88" s="23"/>
      <c r="M88" s="23"/>
      <c r="N88" s="23"/>
      <c r="O88" s="23" t="s">
        <v>724</v>
      </c>
      <c r="P88" s="23" t="s">
        <v>74</v>
      </c>
      <c r="Q88" s="23" t="s">
        <v>725</v>
      </c>
      <c r="R88" s="26">
        <v>45078</v>
      </c>
      <c r="S88" s="23" t="s">
        <v>726</v>
      </c>
      <c r="T88" s="23"/>
      <c r="U88"/>
      <c r="V88"/>
      <c r="W88"/>
      <c r="X88"/>
      <c r="Y88"/>
      <c r="Z88"/>
      <c r="AA88"/>
      <c r="AB88"/>
    </row>
    <row r="89" spans="1:28" ht="72.5">
      <c r="A89" s="23" t="s">
        <v>37</v>
      </c>
      <c r="B89" s="23" t="s">
        <v>109</v>
      </c>
      <c r="C89" s="23" t="s">
        <v>45</v>
      </c>
      <c r="D89" s="23"/>
      <c r="E89" s="23" t="s">
        <v>727</v>
      </c>
      <c r="F89" s="23" t="s">
        <v>728</v>
      </c>
      <c r="G89" s="27" t="s">
        <v>729</v>
      </c>
      <c r="H89" s="28">
        <f>VLOOKUP(J89,Impact_Rating!$B$1:$C$4,2,FALSE)</f>
        <v>2</v>
      </c>
      <c r="I89" s="23">
        <f>VLOOKUP($K89,Progress_RAG!$A$2:$B$6,2,FALSE)+VLOOKUP(L89,Resource_RAG!$A$2:$B$6,2,FALSE)</f>
        <v>2</v>
      </c>
      <c r="J89" s="23" t="s">
        <v>228</v>
      </c>
      <c r="K89" s="23" t="s">
        <v>69</v>
      </c>
      <c r="L89" s="23" t="s">
        <v>81</v>
      </c>
      <c r="M89" s="23" t="str">
        <f>IF(K89="Task completed","Task completed",VLOOKUP(T89,Programme_RAG!$A$2:$B$4,2,FALSE))</f>
        <v>Low risk to achievement of strategic objective</v>
      </c>
      <c r="N89" s="23"/>
      <c r="O89" s="23" t="s">
        <v>730</v>
      </c>
      <c r="P89" s="23" t="s">
        <v>76</v>
      </c>
      <c r="Q89" s="23" t="s">
        <v>731</v>
      </c>
      <c r="R89" s="23">
        <v>2020</v>
      </c>
      <c r="S89" s="23">
        <v>2024</v>
      </c>
      <c r="T89" s="23">
        <f>IF(VLOOKUP($K89,Progress_RAG!$A$2:$B$6,2,FALSE)+VLOOKUP(L89,Resource_RAG!$A$2:$B$6,2,FALSE)=2,0,IF(VLOOKUP($K89,Progress_RAG!$A$2:$B$6,2,FALSE)+VLOOKUP(L89,Resource_RAG!$A$2:$B$6,2,FALSE)=3,1,IF(AND(VLOOKUP($K89,Progress_RAG!$A$2:$B$6,2,FALSE)+VLOOKUP(L89,Resource_RAG!$A$2:$B$6,2,FALSE)&gt;3,H89&gt;2),2,1)))</f>
        <v>0</v>
      </c>
      <c r="U89"/>
      <c r="V89"/>
      <c r="W89"/>
      <c r="X89"/>
      <c r="Y89"/>
      <c r="Z89"/>
      <c r="AA89"/>
      <c r="AB89"/>
    </row>
    <row r="90" spans="1:28" ht="159.5">
      <c r="A90" s="23" t="s">
        <v>37</v>
      </c>
      <c r="B90" s="23" t="s">
        <v>109</v>
      </c>
      <c r="C90" s="23" t="s">
        <v>45</v>
      </c>
      <c r="D90" s="23"/>
      <c r="E90" s="23" t="s">
        <v>732</v>
      </c>
      <c r="F90" s="23" t="s">
        <v>733</v>
      </c>
      <c r="G90" s="27" t="s">
        <v>734</v>
      </c>
      <c r="H90" s="28"/>
      <c r="I90" s="23"/>
      <c r="J90" s="23" t="s">
        <v>230</v>
      </c>
      <c r="K90" s="23" t="s">
        <v>69</v>
      </c>
      <c r="L90" s="23" t="s">
        <v>81</v>
      </c>
      <c r="M90" s="23" t="str">
        <f>IF(K90="Task completed","Task completed",VLOOKUP(T90,Programme_RAG!$A$2:$B$4,2,FALSE))</f>
        <v>Low risk to achievement of strategic objective</v>
      </c>
      <c r="N90" s="23"/>
      <c r="O90" s="23" t="s">
        <v>735</v>
      </c>
      <c r="P90" s="23" t="s">
        <v>76</v>
      </c>
      <c r="Q90" s="23" t="s">
        <v>736</v>
      </c>
      <c r="R90" s="23">
        <v>2022</v>
      </c>
      <c r="S90" s="23" t="s">
        <v>737</v>
      </c>
      <c r="T90" s="23"/>
      <c r="U90"/>
      <c r="V90"/>
      <c r="W90"/>
      <c r="X90"/>
      <c r="Y90"/>
      <c r="Z90"/>
      <c r="AA90"/>
      <c r="AB90"/>
    </row>
    <row r="91" spans="1:28" ht="99.65" customHeight="1">
      <c r="A91" s="23" t="s">
        <v>37</v>
      </c>
      <c r="B91" s="23" t="s">
        <v>109</v>
      </c>
      <c r="C91" s="23" t="s">
        <v>45</v>
      </c>
      <c r="D91" s="23"/>
      <c r="E91" s="24" t="s">
        <v>738</v>
      </c>
      <c r="F91" s="23" t="s">
        <v>739</v>
      </c>
      <c r="G91" s="27"/>
      <c r="H91" s="28"/>
      <c r="I91" s="23"/>
      <c r="J91" s="23" t="s">
        <v>227</v>
      </c>
      <c r="K91" s="23"/>
      <c r="L91" s="23"/>
      <c r="M91" s="23"/>
      <c r="N91" s="23"/>
      <c r="O91" s="23" t="s">
        <v>740</v>
      </c>
      <c r="P91" s="23" t="s">
        <v>78</v>
      </c>
      <c r="Q91" s="23" t="s">
        <v>741</v>
      </c>
      <c r="R91" s="23"/>
      <c r="S91" s="23"/>
      <c r="T91" s="23"/>
      <c r="U91"/>
      <c r="V91"/>
      <c r="W91"/>
      <c r="X91"/>
      <c r="Y91"/>
      <c r="Z91"/>
      <c r="AA91"/>
      <c r="AB91"/>
    </row>
    <row r="92" spans="1:28" ht="87">
      <c r="A92" s="23" t="s">
        <v>37</v>
      </c>
      <c r="B92" s="23" t="s">
        <v>109</v>
      </c>
      <c r="C92" s="23" t="s">
        <v>46</v>
      </c>
      <c r="D92" s="23"/>
      <c r="E92" s="23" t="s">
        <v>742</v>
      </c>
      <c r="F92" s="23" t="s">
        <v>743</v>
      </c>
      <c r="G92" s="27" t="s">
        <v>744</v>
      </c>
      <c r="H92" s="28">
        <f>VLOOKUP(J92,Impact_Rating!$B$1:$C$4,2,FALSE)</f>
        <v>3</v>
      </c>
      <c r="I92" s="23">
        <f>VLOOKUP($K92,Progress_RAG!$A$2:$B$6,2,FALSE)+VLOOKUP(L92,Resource_RAG!$A$2:$B$6,2,FALSE)</f>
        <v>4</v>
      </c>
      <c r="J92" s="23" t="s">
        <v>229</v>
      </c>
      <c r="K92" s="23" t="s">
        <v>70</v>
      </c>
      <c r="L92" s="23" t="s">
        <v>82</v>
      </c>
      <c r="M92" s="23" t="str">
        <f>IF(K92="Task completed","Task completed",VLOOKUP(T92,Programme_RAG!$A$2:$B$4,2,FALSE))</f>
        <v>High risk to achievement of strategic objective</v>
      </c>
      <c r="N92" s="23"/>
      <c r="O92" s="23" t="s">
        <v>745</v>
      </c>
      <c r="P92" s="23" t="s">
        <v>76</v>
      </c>
      <c r="Q92" s="23" t="s">
        <v>746</v>
      </c>
      <c r="R92" s="23">
        <v>2021</v>
      </c>
      <c r="S92" s="23" t="s">
        <v>747</v>
      </c>
      <c r="T92" s="23">
        <f>IF(VLOOKUP($K92,Progress_RAG!$A$2:$B$6,2,FALSE)+VLOOKUP(L92,Resource_RAG!$A$2:$B$6,2,FALSE)=2,0,IF(VLOOKUP($K92,Progress_RAG!$A$2:$B$6,2,FALSE)+VLOOKUP(L92,Resource_RAG!$A$2:$B$6,2,FALSE)=3,1,IF(AND(VLOOKUP($K92,Progress_RAG!$A$2:$B$6,2,FALSE)+VLOOKUP(L92,Resource_RAG!$A$2:$B$6,2,FALSE)&gt;3,H92&gt;2),2,1)))</f>
        <v>2</v>
      </c>
      <c r="U92"/>
      <c r="V92"/>
      <c r="W92"/>
      <c r="X92"/>
      <c r="Y92"/>
      <c r="Z92"/>
      <c r="AA92"/>
      <c r="AB92"/>
    </row>
    <row r="93" spans="1:28" ht="43.5">
      <c r="A93" s="23" t="s">
        <v>37</v>
      </c>
      <c r="B93" s="23" t="s">
        <v>111</v>
      </c>
      <c r="C93" s="23" t="s">
        <v>47</v>
      </c>
      <c r="D93" s="23"/>
      <c r="E93" s="23" t="s">
        <v>748</v>
      </c>
      <c r="F93" s="23"/>
      <c r="G93" s="23"/>
      <c r="H93" s="28" t="e">
        <f>VLOOKUP(J93,Impact_Rating!$B$1:$C$4,2,FALSE)</f>
        <v>#N/A</v>
      </c>
      <c r="I93" s="23" t="e">
        <f>VLOOKUP($K93,Progress_RAG!$A$2:$B$6,2,FALSE)+VLOOKUP(L93,Resource_RAG!$A$2:$B$6,2,FALSE)</f>
        <v>#N/A</v>
      </c>
      <c r="J93" s="23"/>
      <c r="K93" s="23"/>
      <c r="L93" s="23"/>
      <c r="M93" s="23" t="e">
        <f>IF(K93="Task completed","Task completed",VLOOKUP(T93,Programme_RAG!$A$2:$B$4,2,FALSE))</f>
        <v>#N/A</v>
      </c>
      <c r="N93" s="23"/>
      <c r="O93" s="23"/>
      <c r="P93" s="23"/>
      <c r="Q93" s="23"/>
      <c r="R93" s="23"/>
      <c r="S93" s="23"/>
      <c r="T93" s="23" t="e">
        <f>IF(VLOOKUP($K93,Progress_RAG!$A$2:$B$6,2,FALSE)+VLOOKUP(L93,Resource_RAG!$A$2:$B$6,2,FALSE)=2,0,IF(VLOOKUP($K93,Progress_RAG!$A$2:$B$6,2,FALSE)+VLOOKUP(L93,Resource_RAG!$A$2:$B$6,2,FALSE)=3,1,IF(AND(VLOOKUP($K93,Progress_RAG!$A$2:$B$6,2,FALSE)+VLOOKUP(L93,Resource_RAG!$A$2:$B$6,2,FALSE)&gt;3,H93&gt;2),2,1)))</f>
        <v>#N/A</v>
      </c>
      <c r="U93"/>
      <c r="V93"/>
      <c r="W93"/>
      <c r="X93"/>
      <c r="Y93"/>
      <c r="Z93"/>
      <c r="AA93"/>
      <c r="AB93"/>
    </row>
    <row r="94" spans="1:28" ht="188.5">
      <c r="A94" s="23" t="s">
        <v>37</v>
      </c>
      <c r="B94" s="23" t="s">
        <v>111</v>
      </c>
      <c r="C94" s="23" t="s">
        <v>48</v>
      </c>
      <c r="D94" s="23"/>
      <c r="E94" s="23" t="s">
        <v>749</v>
      </c>
      <c r="F94" s="23" t="s">
        <v>750</v>
      </c>
      <c r="G94" s="23">
        <v>2023</v>
      </c>
      <c r="H94" s="28">
        <f>VLOOKUP(J94,Impact_Rating!$B$1:$C$4,2,FALSE)</f>
        <v>2</v>
      </c>
      <c r="I94" s="23">
        <f>VLOOKUP($K94,Progress_RAG!$A$2:$B$6,2,FALSE)+VLOOKUP(L94,Resource_RAG!$A$2:$B$6,2,FALSE)</f>
        <v>4</v>
      </c>
      <c r="J94" s="23" t="s">
        <v>228</v>
      </c>
      <c r="K94" s="23" t="s">
        <v>72</v>
      </c>
      <c r="L94" s="23" t="s">
        <v>81</v>
      </c>
      <c r="M94" s="23" t="str">
        <f>IF(K94="Task completed","Task completed",VLOOKUP(T94,Programme_RAG!$A$2:$B$4,2,FALSE))</f>
        <v>Medium risk to achievement of strategic objective</v>
      </c>
      <c r="N94" s="23"/>
      <c r="O94" s="23" t="s">
        <v>751</v>
      </c>
      <c r="P94" s="23" t="s">
        <v>78</v>
      </c>
      <c r="Q94" s="23" t="s">
        <v>752</v>
      </c>
      <c r="R94" s="23">
        <v>2022</v>
      </c>
      <c r="S94" s="23" t="s">
        <v>753</v>
      </c>
      <c r="T94" s="23">
        <f>IF(VLOOKUP($K94,Progress_RAG!$A$2:$B$6,2,FALSE)+VLOOKUP(L94,Resource_RAG!$A$2:$B$6,2,FALSE)=2,0,IF(VLOOKUP($K94,Progress_RAG!$A$2:$B$6,2,FALSE)+VLOOKUP(L94,Resource_RAG!$A$2:$B$6,2,FALSE)=3,1,IF(AND(VLOOKUP($K94,Progress_RAG!$A$2:$B$6,2,FALSE)+VLOOKUP(L94,Resource_RAG!$A$2:$B$6,2,FALSE)&gt;3,H94&gt;2),2,1)))</f>
        <v>1</v>
      </c>
      <c r="U94"/>
      <c r="V94"/>
      <c r="W94"/>
      <c r="X94"/>
      <c r="Y94"/>
      <c r="Z94"/>
      <c r="AA94"/>
      <c r="AB94"/>
    </row>
    <row r="95" spans="1:28" ht="145">
      <c r="A95" s="23" t="s">
        <v>37</v>
      </c>
      <c r="B95" s="23" t="s">
        <v>111</v>
      </c>
      <c r="C95" s="23" t="s">
        <v>49</v>
      </c>
      <c r="D95" s="23"/>
      <c r="E95" s="23" t="s">
        <v>754</v>
      </c>
      <c r="F95" s="23" t="s">
        <v>755</v>
      </c>
      <c r="G95" s="23">
        <v>2023</v>
      </c>
      <c r="H95" s="28">
        <f>VLOOKUP(J95,Impact_Rating!$B$1:$C$4,2,FALSE)</f>
        <v>2</v>
      </c>
      <c r="I95" s="23">
        <f>VLOOKUP($K95,Progress_RAG!$A$2:$B$6,2,FALSE)+VLOOKUP(L95,Resource_RAG!$A$2:$B$6,2,FALSE)</f>
        <v>4</v>
      </c>
      <c r="J95" s="23" t="s">
        <v>228</v>
      </c>
      <c r="K95" s="23" t="s">
        <v>72</v>
      </c>
      <c r="L95" s="23" t="s">
        <v>81</v>
      </c>
      <c r="M95" s="23" t="str">
        <f>IF(K95="Task completed","Task completed",VLOOKUP(T95,Programme_RAG!$A$2:$B$4,2,FALSE))</f>
        <v>Medium risk to achievement of strategic objective</v>
      </c>
      <c r="N95" s="23"/>
      <c r="O95" s="23" t="s">
        <v>756</v>
      </c>
      <c r="P95" s="23" t="s">
        <v>78</v>
      </c>
      <c r="Q95" s="23" t="s">
        <v>757</v>
      </c>
      <c r="R95" s="23">
        <v>2022</v>
      </c>
      <c r="S95" s="23" t="s">
        <v>758</v>
      </c>
      <c r="T95" s="23">
        <f>IF(VLOOKUP($K95,Progress_RAG!$A$2:$B$6,2,FALSE)+VLOOKUP(L95,Resource_RAG!$A$2:$B$6,2,FALSE)=2,0,IF(VLOOKUP($K95,Progress_RAG!$A$2:$B$6,2,FALSE)+VLOOKUP(L95,Resource_RAG!$A$2:$B$6,2,FALSE)=3,1,IF(AND(VLOOKUP($K95,Progress_RAG!$A$2:$B$6,2,FALSE)+VLOOKUP(L95,Resource_RAG!$A$2:$B$6,2,FALSE)&gt;3,H95&gt;2),2,1)))</f>
        <v>1</v>
      </c>
      <c r="U95"/>
      <c r="V95"/>
      <c r="W95"/>
      <c r="X95"/>
      <c r="Y95"/>
      <c r="Z95"/>
      <c r="AA95"/>
      <c r="AB95"/>
    </row>
    <row r="96" spans="1:28" ht="130.5">
      <c r="A96" s="23" t="s">
        <v>86</v>
      </c>
      <c r="B96" s="23" t="s">
        <v>114</v>
      </c>
      <c r="C96" s="23" t="s">
        <v>51</v>
      </c>
      <c r="D96" s="23"/>
      <c r="E96" s="23" t="s">
        <v>759</v>
      </c>
      <c r="F96" s="23" t="s">
        <v>760</v>
      </c>
      <c r="G96" s="23" t="s">
        <v>761</v>
      </c>
      <c r="H96" s="28">
        <f>VLOOKUP(J96,Impact_Rating!$B$1:$C$4,2,FALSE)</f>
        <v>3</v>
      </c>
      <c r="I96" s="23">
        <f>VLOOKUP($K96,Progress_RAG!$A$2:$B$6,2,FALSE)+VLOOKUP(L96,Resource_RAG!$A$2:$B$6,2,FALSE)</f>
        <v>3</v>
      </c>
      <c r="J96" s="23" t="s">
        <v>229</v>
      </c>
      <c r="K96" s="23" t="s">
        <v>69</v>
      </c>
      <c r="L96" s="23" t="s">
        <v>82</v>
      </c>
      <c r="M96" s="23" t="str">
        <f>IF(K96="Task completed","Task completed",VLOOKUP(T96,Programme_RAG!$A$2:$B$4,2,FALSE))</f>
        <v>Medium risk to achievement of strategic objective</v>
      </c>
      <c r="N96" s="23"/>
      <c r="O96" s="23" t="s">
        <v>762</v>
      </c>
      <c r="P96" s="23" t="s">
        <v>75</v>
      </c>
      <c r="Q96" s="23" t="s">
        <v>763</v>
      </c>
      <c r="R96" s="23">
        <v>2021</v>
      </c>
      <c r="S96" s="23" t="s">
        <v>764</v>
      </c>
      <c r="T96" s="23">
        <f>IF(VLOOKUP($K96,Progress_RAG!$A$2:$B$6,2,FALSE)+VLOOKUP(L96,Resource_RAG!$A$2:$B$6,2,FALSE)=2,0,IF(VLOOKUP($K96,Progress_RAG!$A$2:$B$6,2,FALSE)+VLOOKUP(L96,Resource_RAG!$A$2:$B$6,2,FALSE)=3,1,IF(AND(VLOOKUP($K96,Progress_RAG!$A$2:$B$6,2,FALSE)+VLOOKUP(L96,Resource_RAG!$A$2:$B$6,2,FALSE)&gt;3,H96&gt;2),2,1)))</f>
        <v>1</v>
      </c>
      <c r="U96"/>
      <c r="V96"/>
      <c r="W96"/>
      <c r="X96"/>
      <c r="Y96"/>
      <c r="Z96"/>
      <c r="AA96"/>
      <c r="AB96"/>
    </row>
    <row r="97" spans="1:28" ht="43.5">
      <c r="A97" s="23" t="s">
        <v>86</v>
      </c>
      <c r="B97" s="23" t="s">
        <v>114</v>
      </c>
      <c r="C97" s="23" t="s">
        <v>52</v>
      </c>
      <c r="D97" s="23"/>
      <c r="E97" s="23" t="s">
        <v>765</v>
      </c>
      <c r="F97" s="23"/>
      <c r="G97" s="23"/>
      <c r="H97" s="28" t="e">
        <f>VLOOKUP(J97,Impact_Rating!$B$1:$C$4,2,FALSE)</f>
        <v>#N/A</v>
      </c>
      <c r="I97" s="23" t="e">
        <f>VLOOKUP($K97,Progress_RAG!$A$2:$B$6,2,FALSE)+VLOOKUP(L97,Resource_RAG!$A$2:$B$6,2,FALSE)</f>
        <v>#N/A</v>
      </c>
      <c r="J97" s="23"/>
      <c r="K97" s="23"/>
      <c r="L97" s="23"/>
      <c r="M97" s="23" t="e">
        <f>IF(K97="Task completed","Task completed",VLOOKUP(T97,Programme_RAG!$A$2:$B$4,2,FALSE))</f>
        <v>#N/A</v>
      </c>
      <c r="N97" s="23"/>
      <c r="O97" s="23"/>
      <c r="P97" s="23"/>
      <c r="Q97" s="23"/>
      <c r="R97" s="23"/>
      <c r="S97" s="23"/>
      <c r="T97" s="23" t="e">
        <f>IF(VLOOKUP($K97,Progress_RAG!$A$2:$B$6,2,FALSE)+VLOOKUP(L97,Resource_RAG!$A$2:$B$6,2,FALSE)=2,0,IF(VLOOKUP($K97,Progress_RAG!$A$2:$B$6,2,FALSE)+VLOOKUP(L97,Resource_RAG!$A$2:$B$6,2,FALSE)=3,1,IF(AND(VLOOKUP($K97,Progress_RAG!$A$2:$B$6,2,FALSE)+VLOOKUP(L97,Resource_RAG!$A$2:$B$6,2,FALSE)&gt;3,H97&gt;2),2,1)))</f>
        <v>#N/A</v>
      </c>
      <c r="U97"/>
      <c r="V97"/>
      <c r="W97"/>
      <c r="X97"/>
      <c r="Y97"/>
      <c r="Z97"/>
      <c r="AA97"/>
      <c r="AB97"/>
    </row>
    <row r="98" spans="1:28" ht="72.5">
      <c r="A98" s="23" t="s">
        <v>86</v>
      </c>
      <c r="B98" s="23" t="s">
        <v>114</v>
      </c>
      <c r="C98" s="23" t="s">
        <v>53</v>
      </c>
      <c r="E98" s="23" t="s">
        <v>766</v>
      </c>
      <c r="F98" s="22" t="s">
        <v>767</v>
      </c>
      <c r="J98" s="22">
        <v>1</v>
      </c>
      <c r="M98" s="23" t="e">
        <f>IF(K98="Task completed","Task completed",VLOOKUP(T98,Programme_RAG!$A$2:$B$4,2,FALSE))</f>
        <v>#N/A</v>
      </c>
      <c r="O98" s="22" t="s">
        <v>768</v>
      </c>
      <c r="P98" s="22" t="s">
        <v>79</v>
      </c>
      <c r="Q98" s="23" t="s">
        <v>769</v>
      </c>
      <c r="R98" s="23">
        <v>2022</v>
      </c>
      <c r="S98" s="23" t="s">
        <v>770</v>
      </c>
      <c r="T98" s="23" t="e">
        <f>IF(VLOOKUP($K98,Progress_RAG!$A$2:$B$6,2,FALSE)+VLOOKUP(L98,Resource_RAG!$A$2:$B$6,2,FALSE)=2,0,IF(VLOOKUP($K98,Progress_RAG!$A$2:$B$6,2,FALSE)+VLOOKUP(L98,Resource_RAG!$A$2:$B$6,2,FALSE)=3,1,IF(AND(VLOOKUP($K98,Progress_RAG!$A$2:$B$6,2,FALSE)+VLOOKUP(L98,Resource_RAG!$A$2:$B$6,2,FALSE)&gt;3,H98&gt;2),2,1)))</f>
        <v>#N/A</v>
      </c>
      <c r="U98"/>
      <c r="V98"/>
      <c r="W98"/>
      <c r="X98"/>
      <c r="Y98"/>
      <c r="Z98"/>
      <c r="AA98"/>
      <c r="AB98"/>
    </row>
    <row r="99" spans="1:28" ht="43.5">
      <c r="A99" s="23" t="s">
        <v>86</v>
      </c>
      <c r="B99" s="23" t="s">
        <v>116</v>
      </c>
      <c r="C99" s="23" t="s">
        <v>54</v>
      </c>
      <c r="D99" s="23"/>
      <c r="E99" s="23" t="s">
        <v>771</v>
      </c>
      <c r="F99" s="23"/>
      <c r="G99" s="23"/>
      <c r="H99" s="28" t="e">
        <f>VLOOKUP(J99,Impact_Rating!$B$1:$C$4,2,FALSE)</f>
        <v>#N/A</v>
      </c>
      <c r="I99" s="23" t="e">
        <f>VLOOKUP($K99,Progress_RAG!$A$2:$B$6,2,FALSE)+VLOOKUP(L99,Resource_RAG!$A$2:$B$6,2,FALSE)</f>
        <v>#N/A</v>
      </c>
      <c r="J99" s="23"/>
      <c r="K99" s="23"/>
      <c r="L99" s="23"/>
      <c r="M99" s="23" t="e">
        <f>IF(K99="Task completed","Task completed",VLOOKUP(T99,Programme_RAG!$A$2:$B$4,2,FALSE))</f>
        <v>#N/A</v>
      </c>
      <c r="N99" s="23"/>
      <c r="O99" s="23"/>
      <c r="P99" s="23"/>
      <c r="Q99" s="23"/>
      <c r="R99" s="23"/>
      <c r="S99" s="23"/>
      <c r="T99" s="23" t="e">
        <f>IF(VLOOKUP($K99,Progress_RAG!$A$2:$B$6,2,FALSE)+VLOOKUP(L99,Resource_RAG!$A$2:$B$6,2,FALSE)=2,0,IF(VLOOKUP($K99,Progress_RAG!$A$2:$B$6,2,FALSE)+VLOOKUP(L99,Resource_RAG!$A$2:$B$6,2,FALSE)=3,1,IF(AND(VLOOKUP($K99,Progress_RAG!$A$2:$B$6,2,FALSE)+VLOOKUP(L99,Resource_RAG!$A$2:$B$6,2,FALSE)&gt;3,H99&gt;2),2,1)))</f>
        <v>#N/A</v>
      </c>
      <c r="U99"/>
      <c r="V99"/>
      <c r="W99"/>
      <c r="X99"/>
      <c r="Y99"/>
      <c r="Z99"/>
      <c r="AA99"/>
      <c r="AB99"/>
    </row>
    <row r="100" spans="1:28" ht="43.5">
      <c r="A100" s="23" t="s">
        <v>86</v>
      </c>
      <c r="B100" s="23" t="s">
        <v>116</v>
      </c>
      <c r="C100" s="23" t="s">
        <v>55</v>
      </c>
      <c r="D100" s="23"/>
      <c r="E100" s="23" t="s">
        <v>772</v>
      </c>
      <c r="F100" s="23"/>
      <c r="G100" s="23"/>
      <c r="H100" s="28" t="e">
        <f>VLOOKUP(J100,Impact_Rating!$B$1:$C$4,2,FALSE)</f>
        <v>#N/A</v>
      </c>
      <c r="I100" s="23" t="e">
        <f>VLOOKUP($K100,Progress_RAG!$A$2:$B$6,2,FALSE)+VLOOKUP(L100,Resource_RAG!$A$2:$B$6,2,FALSE)</f>
        <v>#N/A</v>
      </c>
      <c r="J100" s="23"/>
      <c r="K100" s="23"/>
      <c r="L100" s="23"/>
      <c r="M100" s="23" t="e">
        <f>IF(K100="Task completed","Task completed",VLOOKUP(T100,Programme_RAG!$A$2:$B$4,2,FALSE))</f>
        <v>#N/A</v>
      </c>
      <c r="N100" s="23"/>
      <c r="O100" s="23"/>
      <c r="P100" s="23"/>
      <c r="Q100" s="23"/>
      <c r="R100" s="23"/>
      <c r="S100" s="23"/>
      <c r="T100" s="23" t="e">
        <f>IF(VLOOKUP($K100,Progress_RAG!$A$2:$B$6,2,FALSE)+VLOOKUP(L100,Resource_RAG!$A$2:$B$6,2,FALSE)=2,0,IF(VLOOKUP($K100,Progress_RAG!$A$2:$B$6,2,FALSE)+VLOOKUP(L100,Resource_RAG!$A$2:$B$6,2,FALSE)=3,1,IF(AND(VLOOKUP($K100,Progress_RAG!$A$2:$B$6,2,FALSE)+VLOOKUP(L100,Resource_RAG!$A$2:$B$6,2,FALSE)&gt;3,H100&gt;2),2,1)))</f>
        <v>#N/A</v>
      </c>
      <c r="U100"/>
      <c r="V100"/>
      <c r="W100"/>
      <c r="X100"/>
      <c r="Y100"/>
      <c r="Z100"/>
      <c r="AA100"/>
      <c r="AB100"/>
    </row>
    <row r="101" spans="1:28" ht="159.5">
      <c r="A101" s="23" t="s">
        <v>86</v>
      </c>
      <c r="B101" s="23" t="s">
        <v>116</v>
      </c>
      <c r="C101" s="23" t="s">
        <v>56</v>
      </c>
      <c r="D101" s="23" t="s">
        <v>60</v>
      </c>
      <c r="E101" s="23" t="s">
        <v>773</v>
      </c>
      <c r="F101" s="23" t="s">
        <v>774</v>
      </c>
      <c r="G101" s="23" t="s">
        <v>353</v>
      </c>
      <c r="H101" s="28">
        <f>VLOOKUP(J101,Impact_Rating!$B$1:$C$4,2,FALSE)</f>
        <v>4</v>
      </c>
      <c r="I101" s="23">
        <f>VLOOKUP($K101,Progress_RAG!$A$2:$B$6,2,FALSE)+VLOOKUP(L101,Resource_RAG!$A$2:$B$6,2,FALSE)</f>
        <v>1</v>
      </c>
      <c r="J101" s="23" t="s">
        <v>230</v>
      </c>
      <c r="K101" s="23" t="s">
        <v>71</v>
      </c>
      <c r="L101" s="23" t="s">
        <v>81</v>
      </c>
      <c r="M101" s="23" t="str">
        <f>IF(K101="Task completed","Task completed",VLOOKUP(T101,Programme_RAG!$A$2:$B$4,2,FALSE))</f>
        <v>Task completed</v>
      </c>
      <c r="N101" s="23"/>
      <c r="O101" s="23"/>
      <c r="P101" s="23" t="s">
        <v>74</v>
      </c>
      <c r="Q101" s="23" t="s">
        <v>775</v>
      </c>
      <c r="R101" s="23">
        <v>2022</v>
      </c>
      <c r="S101" s="23" t="s">
        <v>776</v>
      </c>
      <c r="T101" s="23" t="e">
        <f>IF(VLOOKUP(#REF!,Progress_RAG!$A$2:$B$6,2,FALSE)+VLOOKUP(#REF!,Resource_RAG!$A$2:$B$6,2,FALSE)=2,0,IF(VLOOKUP(#REF!,Progress_RAG!$A$2:$B$6,2,FALSE)+VLOOKUP(#REF!,Resource_RAG!$A$2:$B$6,2,FALSE)=3,1,IF(AND(VLOOKUP(#REF!,Progress_RAG!$A$2:$B$6,2,FALSE)+VLOOKUP(#REF!,Resource_RAG!$A$2:$B$6,2,FALSE)&gt;3,#REF!&gt;2),2,1)))</f>
        <v>#REF!</v>
      </c>
      <c r="U101"/>
      <c r="V101"/>
      <c r="W101"/>
      <c r="X101"/>
      <c r="Y101"/>
      <c r="Z101"/>
      <c r="AA101"/>
      <c r="AB101"/>
    </row>
    <row r="102" spans="1:28" ht="43.5">
      <c r="A102" s="23" t="s">
        <v>86</v>
      </c>
      <c r="B102" s="23" t="s">
        <v>116</v>
      </c>
      <c r="C102" s="23" t="s">
        <v>57</v>
      </c>
      <c r="D102" s="23"/>
      <c r="E102" s="23" t="s">
        <v>777</v>
      </c>
      <c r="F102" s="23"/>
      <c r="G102" s="23"/>
      <c r="H102" s="28" t="e">
        <f>VLOOKUP(J102,Impact_Rating!$B$1:$C$4,2,FALSE)</f>
        <v>#N/A</v>
      </c>
      <c r="I102" s="23" t="e">
        <f>VLOOKUP($K102,Progress_RAG!$A$2:$B$6,2,FALSE)+VLOOKUP(L102,Resource_RAG!$A$2:$B$6,2,FALSE)</f>
        <v>#N/A</v>
      </c>
      <c r="J102" s="23"/>
      <c r="K102" s="23"/>
      <c r="L102" s="23"/>
      <c r="M102" s="23" t="e">
        <f>IF(K102="Task completed","Task completed",VLOOKUP(T102,Programme_RAG!$A$2:$B$4,2,FALSE))</f>
        <v>#N/A</v>
      </c>
      <c r="N102" s="23"/>
      <c r="O102" s="23"/>
      <c r="P102" s="23"/>
      <c r="Q102" s="23"/>
      <c r="R102" s="23"/>
      <c r="S102" s="23"/>
      <c r="T102" s="23" t="e">
        <f>IF(VLOOKUP($K102,Progress_RAG!$A$2:$B$6,2,FALSE)+VLOOKUP(L102,Resource_RAG!$A$2:$B$6,2,FALSE)=2,0,IF(VLOOKUP($K102,Progress_RAG!$A$2:$B$6,2,FALSE)+VLOOKUP(L102,Resource_RAG!$A$2:$B$6,2,FALSE)=3,1,IF(AND(VLOOKUP($K102,Progress_RAG!$A$2:$B$6,2,FALSE)+VLOOKUP(L102,Resource_RAG!$A$2:$B$6,2,FALSE)&gt;3,H102&gt;2),2,1)))</f>
        <v>#N/A</v>
      </c>
      <c r="U102"/>
      <c r="V102"/>
      <c r="W102"/>
      <c r="X102"/>
      <c r="Y102"/>
      <c r="Z102"/>
      <c r="AA102"/>
      <c r="AB102"/>
    </row>
    <row r="103" spans="1:28" ht="43.5">
      <c r="A103" s="23" t="s">
        <v>86</v>
      </c>
      <c r="B103" s="23" t="s">
        <v>118</v>
      </c>
      <c r="C103" s="23" t="s">
        <v>58</v>
      </c>
      <c r="D103" s="23"/>
      <c r="E103" s="23" t="s">
        <v>778</v>
      </c>
      <c r="F103" s="23"/>
      <c r="G103" s="23"/>
      <c r="H103" s="28" t="e">
        <f>VLOOKUP(J103,Impact_Rating!$B$1:$C$4,2,FALSE)</f>
        <v>#N/A</v>
      </c>
      <c r="I103" s="23" t="e">
        <f>VLOOKUP($K103,Progress_RAG!$A$2:$B$6,2,FALSE)+VLOOKUP(L103,Resource_RAG!$A$2:$B$6,2,FALSE)</f>
        <v>#N/A</v>
      </c>
      <c r="J103" s="23"/>
      <c r="K103" s="23"/>
      <c r="L103" s="23"/>
      <c r="M103" s="23" t="e">
        <f>IF(K103="Task completed","Task completed",VLOOKUP(T103,Programme_RAG!$A$2:$B$4,2,FALSE))</f>
        <v>#N/A</v>
      </c>
      <c r="N103" s="23"/>
      <c r="O103" s="23"/>
      <c r="P103" s="23"/>
      <c r="Q103" s="23"/>
      <c r="R103" s="23"/>
      <c r="S103" s="23"/>
      <c r="T103" s="23" t="e">
        <f>IF(VLOOKUP($K103,Progress_RAG!$A$2:$B$6,2,FALSE)+VLOOKUP(L103,Resource_RAG!$A$2:$B$6,2,FALSE)=2,0,IF(VLOOKUP($K103,Progress_RAG!$A$2:$B$6,2,FALSE)+VLOOKUP(L103,Resource_RAG!$A$2:$B$6,2,FALSE)=3,1,IF(AND(VLOOKUP($K103,Progress_RAG!$A$2:$B$6,2,FALSE)+VLOOKUP(L103,Resource_RAG!$A$2:$B$6,2,FALSE)&gt;3,H103&gt;2),2,1)))</f>
        <v>#N/A</v>
      </c>
      <c r="U103"/>
      <c r="V103"/>
      <c r="W103"/>
      <c r="X103"/>
      <c r="Y103"/>
      <c r="Z103"/>
      <c r="AA103"/>
      <c r="AB103"/>
    </row>
    <row r="104" spans="1:28" ht="43.5">
      <c r="A104" s="23" t="s">
        <v>86</v>
      </c>
      <c r="B104" s="23" t="s">
        <v>118</v>
      </c>
      <c r="C104" s="23" t="s">
        <v>59</v>
      </c>
      <c r="D104" s="23"/>
      <c r="E104" s="23" t="s">
        <v>779</v>
      </c>
      <c r="F104" s="23"/>
      <c r="G104" s="23"/>
      <c r="H104" s="28" t="e">
        <f>VLOOKUP(J104,Impact_Rating!$B$1:$C$4,2,FALSE)</f>
        <v>#N/A</v>
      </c>
      <c r="I104" s="23" t="e">
        <f>VLOOKUP($K104,Progress_RAG!$A$2:$B$6,2,FALSE)+VLOOKUP(L104,Resource_RAG!$A$2:$B$6,2,FALSE)</f>
        <v>#N/A</v>
      </c>
      <c r="J104" s="23"/>
      <c r="K104" s="23"/>
      <c r="L104" s="23"/>
      <c r="M104" s="23" t="e">
        <f>IF(K104="Task completed","Task completed",VLOOKUP(T104,Programme_RAG!$A$2:$B$4,2,FALSE))</f>
        <v>#N/A</v>
      </c>
      <c r="N104" s="23"/>
      <c r="O104" s="23"/>
      <c r="P104" s="23"/>
      <c r="Q104" s="23"/>
      <c r="R104" s="23"/>
      <c r="S104" s="23"/>
      <c r="T104" s="23" t="e">
        <f>IF(VLOOKUP($K104,Progress_RAG!$A$2:$B$6,2,FALSE)+VLOOKUP(L104,Resource_RAG!$A$2:$B$6,2,FALSE)=2,0,IF(VLOOKUP($K104,Progress_RAG!$A$2:$B$6,2,FALSE)+VLOOKUP(L104,Resource_RAG!$A$2:$B$6,2,FALSE)=3,1,IF(AND(VLOOKUP($K104,Progress_RAG!$A$2:$B$6,2,FALSE)+VLOOKUP(L104,Resource_RAG!$A$2:$B$6,2,FALSE)&gt;3,H104&gt;2),2,1)))</f>
        <v>#N/A</v>
      </c>
      <c r="U104"/>
      <c r="V104"/>
      <c r="W104"/>
      <c r="X104"/>
      <c r="Y104"/>
      <c r="Z104"/>
      <c r="AA104"/>
      <c r="AB104"/>
    </row>
    <row r="105" spans="1:28" ht="217.5">
      <c r="A105" s="23" t="s">
        <v>86</v>
      </c>
      <c r="B105" s="23" t="s">
        <v>118</v>
      </c>
      <c r="C105" s="23" t="s">
        <v>60</v>
      </c>
      <c r="D105" s="23"/>
      <c r="E105" s="23" t="s">
        <v>780</v>
      </c>
      <c r="F105" s="23" t="s">
        <v>781</v>
      </c>
      <c r="G105" s="23">
        <v>2023</v>
      </c>
      <c r="H105" s="28">
        <f>VLOOKUP(J105,Impact_Rating!$B$1:$C$4,2,FALSE)</f>
        <v>2</v>
      </c>
      <c r="I105" s="23">
        <f>VLOOKUP($K105,Progress_RAG!$A$2:$B$6,2,FALSE)+VLOOKUP(L105,Resource_RAG!$A$2:$B$6,2,FALSE)</f>
        <v>3</v>
      </c>
      <c r="J105" s="23" t="s">
        <v>228</v>
      </c>
      <c r="K105" s="23" t="s">
        <v>70</v>
      </c>
      <c r="L105" s="23" t="s">
        <v>81</v>
      </c>
      <c r="M105" s="23" t="str">
        <f>IF(K105="Task completed","Task completed",VLOOKUP(T105,Programme_RAG!$A$2:$B$4,2,FALSE))</f>
        <v>Medium risk to achievement of strategic objective</v>
      </c>
      <c r="N105" s="23"/>
      <c r="O105" s="23" t="s">
        <v>782</v>
      </c>
      <c r="P105" s="23" t="s">
        <v>78</v>
      </c>
      <c r="Q105" s="23" t="s">
        <v>783</v>
      </c>
      <c r="R105" s="23">
        <v>2022</v>
      </c>
      <c r="S105" s="23" t="s">
        <v>784</v>
      </c>
      <c r="T105" s="23">
        <f>IF(VLOOKUP($K105,Progress_RAG!$A$2:$B$6,2,FALSE)+VLOOKUP(L105,Resource_RAG!$A$2:$B$6,2,FALSE)=2,0,IF(VLOOKUP($K105,Progress_RAG!$A$2:$B$6,2,FALSE)+VLOOKUP(L105,Resource_RAG!$A$2:$B$6,2,FALSE)=3,1,IF(AND(VLOOKUP($K105,Progress_RAG!$A$2:$B$6,2,FALSE)+VLOOKUP(L105,Resource_RAG!$A$2:$B$6,2,FALSE)&gt;3,H105&gt;2),2,1)))</f>
        <v>1</v>
      </c>
      <c r="U105"/>
      <c r="V105"/>
      <c r="W105"/>
      <c r="X105"/>
      <c r="Y105"/>
      <c r="Z105"/>
      <c r="AA105"/>
      <c r="AB105"/>
    </row>
    <row r="106" spans="1:28" ht="87">
      <c r="A106" s="23" t="s">
        <v>86</v>
      </c>
      <c r="B106" s="23" t="s">
        <v>118</v>
      </c>
      <c r="C106" s="23" t="s">
        <v>61</v>
      </c>
      <c r="D106" s="23"/>
      <c r="E106" s="23" t="s">
        <v>785</v>
      </c>
      <c r="F106" s="23" t="s">
        <v>786</v>
      </c>
      <c r="G106" s="38" t="s">
        <v>787</v>
      </c>
      <c r="H106" s="28">
        <f>VLOOKUP(J106,Impact_Rating!$B$1:$C$4,2,FALSE)</f>
        <v>3</v>
      </c>
      <c r="I106" s="23">
        <f>VLOOKUP($K106,Progress_RAG!$A$2:$B$6,2,FALSE)+VLOOKUP(L106,Resource_RAG!$A$2:$B$6,2,FALSE)</f>
        <v>3</v>
      </c>
      <c r="J106" s="23" t="s">
        <v>229</v>
      </c>
      <c r="K106" s="23" t="s">
        <v>69</v>
      </c>
      <c r="L106" s="23" t="s">
        <v>82</v>
      </c>
      <c r="M106" s="23" t="str">
        <f>IF(K106="Task completed","Task completed",VLOOKUP(T106,Programme_RAG!$A$2:$B$4,2,FALSE))</f>
        <v>Medium risk to achievement of strategic objective</v>
      </c>
      <c r="N106" s="23"/>
      <c r="O106" s="23" t="s">
        <v>788</v>
      </c>
      <c r="P106" s="23" t="s">
        <v>76</v>
      </c>
      <c r="Q106" s="23" t="s">
        <v>789</v>
      </c>
      <c r="R106" s="23">
        <v>2022</v>
      </c>
      <c r="S106" s="23" t="s">
        <v>790</v>
      </c>
      <c r="T106" s="23">
        <f>IF(VLOOKUP($K106,Progress_RAG!$A$2:$B$6,2,FALSE)+VLOOKUP(L106,Resource_RAG!$A$2:$B$6,2,FALSE)=2,0,IF(VLOOKUP($K106,Progress_RAG!$A$2:$B$6,2,FALSE)+VLOOKUP(L106,Resource_RAG!$A$2:$B$6,2,FALSE)=3,1,IF(AND(VLOOKUP($K106,Progress_RAG!$A$2:$B$6,2,FALSE)+VLOOKUP(L106,Resource_RAG!$A$2:$B$6,2,FALSE)&gt;3,H106&gt;2),2,1)))</f>
        <v>1</v>
      </c>
      <c r="U106"/>
      <c r="V106"/>
      <c r="W106"/>
      <c r="X106"/>
      <c r="Y106"/>
      <c r="Z106"/>
      <c r="AA106"/>
      <c r="AB106"/>
    </row>
    <row r="107" spans="1:28" ht="58">
      <c r="A107" s="23" t="s">
        <v>86</v>
      </c>
      <c r="B107" s="23" t="s">
        <v>118</v>
      </c>
      <c r="C107" s="23" t="s">
        <v>791</v>
      </c>
      <c r="D107" s="23"/>
      <c r="E107" s="23" t="s">
        <v>792</v>
      </c>
      <c r="F107" s="23" t="s">
        <v>793</v>
      </c>
      <c r="G107" s="38"/>
      <c r="H107" s="28"/>
      <c r="I107" s="23"/>
      <c r="J107" s="23" t="s">
        <v>228</v>
      </c>
      <c r="K107" s="23"/>
      <c r="L107" s="23"/>
      <c r="M107" s="23"/>
      <c r="N107" s="23"/>
      <c r="O107" s="23" t="s">
        <v>794</v>
      </c>
      <c r="P107" s="23" t="s">
        <v>76</v>
      </c>
      <c r="Q107" s="23" t="s">
        <v>669</v>
      </c>
      <c r="R107" s="23">
        <v>2023</v>
      </c>
      <c r="S107" s="23" t="s">
        <v>795</v>
      </c>
      <c r="T107" s="23"/>
      <c r="U107"/>
      <c r="V107"/>
      <c r="W107"/>
      <c r="X107"/>
      <c r="Y107"/>
      <c r="Z107"/>
      <c r="AA107"/>
      <c r="AB107"/>
    </row>
    <row r="108" spans="1:28" ht="177.75" customHeight="1">
      <c r="A108" s="23" t="s">
        <v>85</v>
      </c>
      <c r="B108" s="23" t="s">
        <v>120</v>
      </c>
      <c r="C108" s="23" t="s">
        <v>796</v>
      </c>
      <c r="D108" s="23"/>
      <c r="E108" s="23" t="s">
        <v>797</v>
      </c>
      <c r="F108" s="23" t="s">
        <v>798</v>
      </c>
      <c r="G108" s="23" t="s">
        <v>799</v>
      </c>
      <c r="H108" s="28">
        <f>VLOOKUP(J108,Impact_Rating!$B$1:$C$4,2,FALSE)</f>
        <v>3</v>
      </c>
      <c r="I108" s="23">
        <f>VLOOKUP($K108,Progress_RAG!$A$2:$B$6,2,FALSE)+VLOOKUP(L108,Resource_RAG!$A$2:$B$6,2,FALSE)</f>
        <v>2</v>
      </c>
      <c r="J108" s="23" t="s">
        <v>229</v>
      </c>
      <c r="K108" s="23" t="s">
        <v>69</v>
      </c>
      <c r="L108" s="23" t="s">
        <v>81</v>
      </c>
      <c r="M108" s="23" t="str">
        <f>IF(K108="Task completed","Task completed",VLOOKUP(T108,Programme_RAG!$A$2:$B$4,2,FALSE))</f>
        <v>Low risk to achievement of strategic objective</v>
      </c>
      <c r="N108" s="23"/>
      <c r="O108" s="23" t="s">
        <v>800</v>
      </c>
      <c r="P108" s="23" t="s">
        <v>75</v>
      </c>
      <c r="Q108" s="23" t="s">
        <v>801</v>
      </c>
      <c r="R108" s="23">
        <v>2020</v>
      </c>
      <c r="S108" s="23" t="s">
        <v>802</v>
      </c>
      <c r="T108" s="23">
        <f>IF(VLOOKUP($K108,Progress_RAG!$A$2:$B$6,2,FALSE)+VLOOKUP(L108,Resource_RAG!$A$2:$B$6,2,FALSE)=2,0,IF(VLOOKUP($K108,Progress_RAG!$A$2:$B$6,2,FALSE)+VLOOKUP(L108,Resource_RAG!$A$2:$B$6,2,FALSE)=3,1,IF(AND(VLOOKUP($K108,Progress_RAG!$A$2:$B$6,2,FALSE)+VLOOKUP(L108,Resource_RAG!$A$2:$B$6,2,FALSE)&gt;3,H108&gt;2),2,1)))</f>
        <v>0</v>
      </c>
      <c r="V108" s="25"/>
      <c r="W108" s="25"/>
      <c r="X108" s="25"/>
      <c r="Y108" s="25"/>
      <c r="Z108" s="25"/>
      <c r="AA108"/>
      <c r="AB108"/>
    </row>
    <row r="109" spans="1:28" ht="217.5">
      <c r="A109" s="23" t="s">
        <v>85</v>
      </c>
      <c r="B109" s="23" t="s">
        <v>120</v>
      </c>
      <c r="C109" s="23" t="s">
        <v>803</v>
      </c>
      <c r="D109" s="23"/>
      <c r="E109" s="23" t="s">
        <v>804</v>
      </c>
      <c r="F109" s="23" t="s">
        <v>805</v>
      </c>
      <c r="G109" s="23"/>
      <c r="H109" s="28">
        <f>VLOOKUP(J109,Impact_Rating!$B$1:$C$4,2,FALSE)</f>
        <v>2</v>
      </c>
      <c r="I109" s="23" t="e">
        <f>VLOOKUP($K109,Progress_RAG!$A$2:$B$6,2,FALSE)+VLOOKUP(L109,Resource_RAG!$A$2:$B$6,2,FALSE)</f>
        <v>#N/A</v>
      </c>
      <c r="J109" s="23" t="s">
        <v>228</v>
      </c>
      <c r="K109" s="23"/>
      <c r="L109" s="23"/>
      <c r="M109" s="23" t="e">
        <f>VLOOKUP(T109,Programme_RAG!$A$2:$B$4,2,FALSE)</f>
        <v>#N/A</v>
      </c>
      <c r="N109" s="23"/>
      <c r="O109" s="23" t="s">
        <v>806</v>
      </c>
      <c r="P109" s="23" t="s">
        <v>75</v>
      </c>
      <c r="Q109" s="23" t="s">
        <v>807</v>
      </c>
      <c r="R109" s="23">
        <v>2023</v>
      </c>
      <c r="S109" s="23" t="s">
        <v>808</v>
      </c>
      <c r="T109" s="23" t="e">
        <f>IF(VLOOKUP($K109,Progress_RAG!$A$2:$B$6,2,FALSE)+VLOOKUP(L109,Resource_RAG!$A$2:$B$6,2,FALSE)=2,0,IF(VLOOKUP($K109,Progress_RAG!$A$2:$B$6,2,FALSE)+VLOOKUP(L109,Resource_RAG!$A$2:$B$6,2,FALSE)=3,1,IF(AND(VLOOKUP($K109,Progress_RAG!$A$2:$B$6,2,FALSE)+VLOOKUP(L109,Resource_RAG!$A$2:$B$6,2,FALSE)&gt;3,H109&gt;2),2,1)))</f>
        <v>#N/A</v>
      </c>
      <c r="U109"/>
      <c r="V109"/>
      <c r="W109"/>
      <c r="X109"/>
      <c r="Y109"/>
      <c r="Z109"/>
      <c r="AA109"/>
      <c r="AB109"/>
    </row>
    <row r="110" spans="1:28" ht="333.5">
      <c r="A110" s="24" t="s">
        <v>85</v>
      </c>
      <c r="B110" s="24" t="s">
        <v>120</v>
      </c>
      <c r="C110" s="24" t="s">
        <v>809</v>
      </c>
      <c r="E110" s="22" t="s">
        <v>810</v>
      </c>
      <c r="F110" s="22" t="s">
        <v>811</v>
      </c>
      <c r="H110" s="28">
        <f>VLOOKUP(J110,Impact_Rating!$B$1:$C$4,2,FALSE)</f>
        <v>2</v>
      </c>
      <c r="J110" s="22" t="s">
        <v>228</v>
      </c>
      <c r="M110" s="23" t="e">
        <f>VLOOKUP(T110,Programme_RAG!$A$2:$B$4,2,FALSE)</f>
        <v>#N/A</v>
      </c>
      <c r="O110" s="22" t="s">
        <v>812</v>
      </c>
      <c r="P110" s="22" t="s">
        <v>75</v>
      </c>
      <c r="Q110" s="22" t="s">
        <v>813</v>
      </c>
      <c r="S110" s="22" t="s">
        <v>814</v>
      </c>
      <c r="T110" s="23" t="e">
        <f>IF(VLOOKUP($K110,Progress_RAG!$A$2:$B$6,2,FALSE)+VLOOKUP(L110,Resource_RAG!$A$2:$B$6,2,FALSE)=2,0,IF(VLOOKUP($K110,Progress_RAG!$A$2:$B$6,2,FALSE)+VLOOKUP(L110,Resource_RAG!$A$2:$B$6,2,FALSE)=3,1,IF(AND(VLOOKUP($K110,Progress_RAG!$A$2:$B$6,2,FALSE)+VLOOKUP(L110,Resource_RAG!$A$2:$B$6,2,FALSE)&gt;3,H110&gt;2),2,1)))</f>
        <v>#N/A</v>
      </c>
    </row>
    <row r="111" spans="1:28">
      <c r="H111" s="28" t="e">
        <f>VLOOKUP(J111,Impact_Rating!$B$1:$C$4,2,FALSE)</f>
        <v>#N/A</v>
      </c>
      <c r="M111" s="23" t="e">
        <f>VLOOKUP(T111,Programme_RAG!$A$2:$B$4,2,FALSE)</f>
        <v>#N/A</v>
      </c>
      <c r="T111" s="23" t="e">
        <f>IF(VLOOKUP($K111,Progress_RAG!$A$2:$B$6,2,FALSE)+VLOOKUP(L111,Resource_RAG!$A$2:$B$6,2,FALSE)=2,0,IF(VLOOKUP($K111,Progress_RAG!$A$2:$B$6,2,FALSE)+VLOOKUP(L111,Resource_RAG!$A$2:$B$6,2,FALSE)=3,1,IF(AND(VLOOKUP($K111,Progress_RAG!$A$2:$B$6,2,FALSE)+VLOOKUP(L111,Resource_RAG!$A$2:$B$6,2,FALSE)&gt;3,H111&gt;2),2,1)))</f>
        <v>#N/A</v>
      </c>
    </row>
    <row r="112" spans="1:28">
      <c r="H112" s="28" t="e">
        <f>VLOOKUP(J112,Impact_Rating!$B$1:$C$4,2,FALSE)</f>
        <v>#N/A</v>
      </c>
      <c r="M112" s="23" t="e">
        <f>VLOOKUP(T112,Programme_RAG!$A$2:$B$4,2,FALSE)</f>
        <v>#N/A</v>
      </c>
      <c r="T112" s="23" t="e">
        <f>IF(VLOOKUP($K112,Progress_RAG!$A$2:$B$6,2,FALSE)+VLOOKUP(L112,Resource_RAG!$A$2:$B$6,2,FALSE)=2,0,IF(VLOOKUP($K112,Progress_RAG!$A$2:$B$6,2,FALSE)+VLOOKUP(L112,Resource_RAG!$A$2:$B$6,2,FALSE)=3,1,IF(AND(VLOOKUP($K112,Progress_RAG!$A$2:$B$6,2,FALSE)+VLOOKUP(L112,Resource_RAG!$A$2:$B$6,2,FALSE)&gt;3,H112&gt;2),2,1)))</f>
        <v>#N/A</v>
      </c>
    </row>
    <row r="113" spans="8:20">
      <c r="H113" s="28" t="e">
        <f>VLOOKUP(J113,Impact_Rating!$B$1:$C$4,2,FALSE)</f>
        <v>#N/A</v>
      </c>
      <c r="M113" s="23" t="e">
        <f>VLOOKUP(T113,Programme_RAG!$A$2:$B$4,2,FALSE)</f>
        <v>#N/A</v>
      </c>
      <c r="T113" s="23" t="e">
        <f>IF(VLOOKUP($K113,Progress_RAG!$A$2:$B$6,2,FALSE)+VLOOKUP(L113,Resource_RAG!$A$2:$B$6,2,FALSE)=2,0,IF(VLOOKUP($K113,Progress_RAG!$A$2:$B$6,2,FALSE)+VLOOKUP(L113,Resource_RAG!$A$2:$B$6,2,FALSE)=3,1,IF(AND(VLOOKUP($K113,Progress_RAG!$A$2:$B$6,2,FALSE)+VLOOKUP(L113,Resource_RAG!$A$2:$B$6,2,FALSE)&gt;3,H113&gt;2),2,1)))</f>
        <v>#N/A</v>
      </c>
    </row>
    <row r="114" spans="8:20">
      <c r="H114" s="28" t="e">
        <f>VLOOKUP(J114,Impact_Rating!$B$1:$C$4,2,FALSE)</f>
        <v>#N/A</v>
      </c>
      <c r="M114" s="23" t="e">
        <f>VLOOKUP(T114,Programme_RAG!$A$2:$B$4,2,FALSE)</f>
        <v>#N/A</v>
      </c>
      <c r="T114" s="23" t="e">
        <f>IF(VLOOKUP($K114,Progress_RAG!$A$2:$B$6,2,FALSE)+VLOOKUP(L114,Resource_RAG!$A$2:$B$6,2,FALSE)=2,0,IF(VLOOKUP($K114,Progress_RAG!$A$2:$B$6,2,FALSE)+VLOOKUP(L114,Resource_RAG!$A$2:$B$6,2,FALSE)=3,1,IF(AND(VLOOKUP($K114,Progress_RAG!$A$2:$B$6,2,FALSE)+VLOOKUP(L114,Resource_RAG!$A$2:$B$6,2,FALSE)&gt;3,H114&gt;2),2,1)))</f>
        <v>#N/A</v>
      </c>
    </row>
    <row r="115" spans="8:20">
      <c r="H115" s="28" t="e">
        <f>VLOOKUP(J115,Impact_Rating!$B$1:$C$4,2,FALSE)</f>
        <v>#N/A</v>
      </c>
      <c r="M115" s="23" t="e">
        <f>VLOOKUP(T115,Programme_RAG!$A$2:$B$4,2,FALSE)</f>
        <v>#N/A</v>
      </c>
      <c r="T115" s="23" t="e">
        <f>IF(VLOOKUP($K115,Progress_RAG!$A$2:$B$6,2,FALSE)+VLOOKUP(L115,Resource_RAG!$A$2:$B$6,2,FALSE)=2,0,IF(VLOOKUP($K115,Progress_RAG!$A$2:$B$6,2,FALSE)+VLOOKUP(L115,Resource_RAG!$A$2:$B$6,2,FALSE)=3,1,IF(AND(VLOOKUP($K115,Progress_RAG!$A$2:$B$6,2,FALSE)+VLOOKUP(L115,Resource_RAG!$A$2:$B$6,2,FALSE)&gt;3,H115&gt;2),2,1)))</f>
        <v>#N/A</v>
      </c>
    </row>
    <row r="116" spans="8:20">
      <c r="H116" s="28" t="e">
        <f>VLOOKUP(J116,Impact_Rating!$B$1:$C$4,2,FALSE)</f>
        <v>#N/A</v>
      </c>
      <c r="M116" s="23" t="e">
        <f>VLOOKUP(T116,Programme_RAG!$A$2:$B$4,2,FALSE)</f>
        <v>#N/A</v>
      </c>
      <c r="T116" s="23" t="e">
        <f>IF(VLOOKUP($K116,Progress_RAG!$A$2:$B$6,2,FALSE)+VLOOKUP(L116,Resource_RAG!$A$2:$B$6,2,FALSE)=2,0,IF(VLOOKUP($K116,Progress_RAG!$A$2:$B$6,2,FALSE)+VLOOKUP(L116,Resource_RAG!$A$2:$B$6,2,FALSE)=3,1,IF(AND(VLOOKUP($K116,Progress_RAG!$A$2:$B$6,2,FALSE)+VLOOKUP(L116,Resource_RAG!$A$2:$B$6,2,FALSE)&gt;3,H116&gt;2),2,1)))</f>
        <v>#N/A</v>
      </c>
    </row>
    <row r="117" spans="8:20">
      <c r="H117" s="28" t="e">
        <f>VLOOKUP(J117,Impact_Rating!$B$1:$C$4,2,FALSE)</f>
        <v>#N/A</v>
      </c>
      <c r="M117" s="23" t="e">
        <f>VLOOKUP(T117,Programme_RAG!$A$2:$B$4,2,FALSE)</f>
        <v>#N/A</v>
      </c>
      <c r="T117" s="23" t="e">
        <f>IF(VLOOKUP($K117,Progress_RAG!$A$2:$B$6,2,FALSE)+VLOOKUP(L117,Resource_RAG!$A$2:$B$6,2,FALSE)=2,0,IF(VLOOKUP($K117,Progress_RAG!$A$2:$B$6,2,FALSE)+VLOOKUP(L117,Resource_RAG!$A$2:$B$6,2,FALSE)=3,1,IF(AND(VLOOKUP($K117,Progress_RAG!$A$2:$B$6,2,FALSE)+VLOOKUP(L117,Resource_RAG!$A$2:$B$6,2,FALSE)&gt;3,H117&gt;2),2,1)))</f>
        <v>#N/A</v>
      </c>
    </row>
    <row r="118" spans="8:20">
      <c r="H118" s="28" t="e">
        <f>VLOOKUP(J118,Impact_Rating!$B$1:$C$4,2,FALSE)</f>
        <v>#N/A</v>
      </c>
      <c r="M118" s="23" t="e">
        <f>VLOOKUP(T118,Programme_RAG!$A$2:$B$4,2,FALSE)</f>
        <v>#N/A</v>
      </c>
      <c r="T118" s="23" t="e">
        <f>IF(VLOOKUP($K118,Progress_RAG!$A$2:$B$6,2,FALSE)+VLOOKUP(L118,Resource_RAG!$A$2:$B$6,2,FALSE)=2,0,IF(VLOOKUP($K118,Progress_RAG!$A$2:$B$6,2,FALSE)+VLOOKUP(L118,Resource_RAG!$A$2:$B$6,2,FALSE)=3,1,IF(AND(VLOOKUP($K118,Progress_RAG!$A$2:$B$6,2,FALSE)+VLOOKUP(L118,Resource_RAG!$A$2:$B$6,2,FALSE)&gt;3,H118&gt;2),2,1)))</f>
        <v>#N/A</v>
      </c>
    </row>
    <row r="119" spans="8:20">
      <c r="H119" s="28" t="e">
        <f>VLOOKUP(J119,Impact_Rating!$B$1:$C$4,2,FALSE)</f>
        <v>#N/A</v>
      </c>
      <c r="T119" s="23" t="e">
        <f>IF(VLOOKUP($K119,Progress_RAG!$A$2:$B$6,2,FALSE)+VLOOKUP(L119,Resource_RAG!$A$2:$B$6,2,FALSE)=2,0,IF(VLOOKUP($K119,Progress_RAG!$A$2:$B$6,2,FALSE)+VLOOKUP(L119,Resource_RAG!$A$2:$B$6,2,FALSE)=3,1,IF(AND(VLOOKUP($K119,Progress_RAG!$A$2:$B$6,2,FALSE)+VLOOKUP(L119,Resource_RAG!$A$2:$B$6,2,FALSE)&gt;3,H119&gt;2),2,1)))</f>
        <v>#N/A</v>
      </c>
    </row>
    <row r="120" spans="8:20">
      <c r="H120" s="28" t="e">
        <f>VLOOKUP(J120,Impact_Rating!$B$1:$C$4,2,FALSE)</f>
        <v>#N/A</v>
      </c>
      <c r="T120" s="23" t="e">
        <f>IF(VLOOKUP($K120,Progress_RAG!$A$2:$B$6,2,FALSE)+VLOOKUP(L120,Resource_RAG!$A$2:$B$6,2,FALSE)=2,0,IF(VLOOKUP($K120,Progress_RAG!$A$2:$B$6,2,FALSE)+VLOOKUP(L120,Resource_RAG!$A$2:$B$6,2,FALSE)=3,1,IF(AND(VLOOKUP($K120,Progress_RAG!$A$2:$B$6,2,FALSE)+VLOOKUP(L120,Resource_RAG!$A$2:$B$6,2,FALSE)&gt;3,H120&gt;2),2,1)))</f>
        <v>#N/A</v>
      </c>
    </row>
    <row r="121" spans="8:20">
      <c r="H121" s="28" t="e">
        <f>VLOOKUP(J121,Impact_Rating!$B$1:$C$4,2,FALSE)</f>
        <v>#N/A</v>
      </c>
      <c r="T121" s="23" t="e">
        <f>IF(VLOOKUP($K121,Progress_RAG!$A$2:$B$6,2,FALSE)+VLOOKUP(L121,Resource_RAG!$A$2:$B$6,2,FALSE)=2,0,IF(VLOOKUP($K121,Progress_RAG!$A$2:$B$6,2,FALSE)+VLOOKUP(L121,Resource_RAG!$A$2:$B$6,2,FALSE)=3,1,IF(AND(VLOOKUP($K121,Progress_RAG!$A$2:$B$6,2,FALSE)+VLOOKUP(L121,Resource_RAG!$A$2:$B$6,2,FALSE)&gt;3,H121&gt;2),2,1)))</f>
        <v>#N/A</v>
      </c>
    </row>
    <row r="122" spans="8:20">
      <c r="H122" s="28" t="e">
        <f>VLOOKUP(J122,Impact_Rating!$B$1:$C$4,2,FALSE)</f>
        <v>#N/A</v>
      </c>
      <c r="T122" s="23" t="e">
        <f>IF(VLOOKUP($K122,Progress_RAG!$A$2:$B$6,2,FALSE)+VLOOKUP(L122,Resource_RAG!$A$2:$B$6,2,FALSE)=2,0,IF(VLOOKUP($K122,Progress_RAG!$A$2:$B$6,2,FALSE)+VLOOKUP(L122,Resource_RAG!$A$2:$B$6,2,FALSE)=3,1,IF(AND(VLOOKUP($K122,Progress_RAG!$A$2:$B$6,2,FALSE)+VLOOKUP(L122,Resource_RAG!$A$2:$B$6,2,FALSE)&gt;3,H122&gt;2),2,1)))</f>
        <v>#N/A</v>
      </c>
    </row>
    <row r="123" spans="8:20">
      <c r="H123" s="28" t="e">
        <f>VLOOKUP(J123,Impact_Rating!$B$1:$C$4,2,FALSE)</f>
        <v>#N/A</v>
      </c>
    </row>
    <row r="124" spans="8:20">
      <c r="H124" s="28" t="e">
        <f>VLOOKUP(J124,Impact_Rating!$B$1:$C$4,2,FALSE)</f>
        <v>#N/A</v>
      </c>
    </row>
    <row r="125" spans="8:20">
      <c r="H125" s="28" t="e">
        <f>VLOOKUP(J125,Impact_Rating!$B$1:$C$4,2,FALSE)</f>
        <v>#N/A</v>
      </c>
    </row>
    <row r="126" spans="8:20">
      <c r="H126" s="28" t="e">
        <f>VLOOKUP(J126,Impact_Rating!$B$1:$C$4,2,FALSE)</f>
        <v>#N/A</v>
      </c>
    </row>
    <row r="127" spans="8:20">
      <c r="H127" s="28" t="e">
        <f>VLOOKUP(J127,Impact_Rating!$B$1:$C$4,2,FALSE)</f>
        <v>#N/A</v>
      </c>
    </row>
    <row r="128" spans="8:20">
      <c r="H128" s="28" t="e">
        <f>VLOOKUP(J128,Impact_Rating!$B$1:$C$4,2,FALSE)</f>
        <v>#N/A</v>
      </c>
    </row>
    <row r="129" spans="8:8">
      <c r="H129" s="28" t="e">
        <f>VLOOKUP(J129,Impact_Rating!$B$1:$C$4,2,FALSE)</f>
        <v>#N/A</v>
      </c>
    </row>
    <row r="130" spans="8:8">
      <c r="H130" s="28" t="e">
        <f>VLOOKUP(J130,Impact_Rating!$B$1:$C$4,2,FALSE)</f>
        <v>#N/A</v>
      </c>
    </row>
    <row r="131" spans="8:8">
      <c r="H131" s="28" t="e">
        <f>VLOOKUP(J131,Impact_Rating!$B$1:$C$4,2,FALSE)</f>
        <v>#N/A</v>
      </c>
    </row>
    <row r="132" spans="8:8">
      <c r="H132" s="28" t="e">
        <f>VLOOKUP(J132,Impact_Rating!$B$1:$C$4,2,FALSE)</f>
        <v>#N/A</v>
      </c>
    </row>
    <row r="133" spans="8:8">
      <c r="H133" s="28" t="e">
        <f>VLOOKUP(J133,Impact_Rating!$B$1:$C$4,2,FALSE)</f>
        <v>#N/A</v>
      </c>
    </row>
    <row r="134" spans="8:8">
      <c r="H134" s="28" t="e">
        <f>VLOOKUP(J134,Impact_Rating!$B$1:$C$4,2,FALSE)</f>
        <v>#N/A</v>
      </c>
    </row>
    <row r="135" spans="8:8">
      <c r="H135" s="28" t="e">
        <f>VLOOKUP(J135,Impact_Rating!$B$1:$C$4,2,FALSE)</f>
        <v>#N/A</v>
      </c>
    </row>
    <row r="136" spans="8:8">
      <c r="H136" s="28" t="e">
        <f>VLOOKUP(J136,Impact_Rating!$B$1:$C$4,2,FALSE)</f>
        <v>#N/A</v>
      </c>
    </row>
    <row r="137" spans="8:8">
      <c r="H137" s="28" t="e">
        <f>VLOOKUP(J137,Impact_Rating!$B$1:$C$4,2,FALSE)</f>
        <v>#N/A</v>
      </c>
    </row>
    <row r="138" spans="8:8">
      <c r="H138" s="28" t="e">
        <f>VLOOKUP(J138,Impact_Rating!$B$1:$C$4,2,FALSE)</f>
        <v>#N/A</v>
      </c>
    </row>
    <row r="139" spans="8:8">
      <c r="H139" s="28" t="e">
        <f>VLOOKUP(J139,Impact_Rating!$B$1:$C$4,2,FALSE)</f>
        <v>#N/A</v>
      </c>
    </row>
    <row r="140" spans="8:8">
      <c r="H140" s="28" t="e">
        <f>VLOOKUP(J140,Impact_Rating!$B$1:$C$4,2,FALSE)</f>
        <v>#N/A</v>
      </c>
    </row>
    <row r="141" spans="8:8">
      <c r="H141" s="28" t="e">
        <f>VLOOKUP(J141,Impact_Rating!$B$1:$C$4,2,FALSE)</f>
        <v>#N/A</v>
      </c>
    </row>
    <row r="142" spans="8:8">
      <c r="H142" s="28" t="e">
        <f>VLOOKUP(J142,Impact_Rating!$B$1:$C$4,2,FALSE)</f>
        <v>#N/A</v>
      </c>
    </row>
    <row r="143" spans="8:8">
      <c r="H143" s="28" t="e">
        <f>VLOOKUP(J143,Impact_Rating!$B$1:$C$4,2,FALSE)</f>
        <v>#N/A</v>
      </c>
    </row>
    <row r="144" spans="8:8">
      <c r="H144" s="28" t="e">
        <f>VLOOKUP(J144,Impact_Rating!$B$1:$C$4,2,FALSE)</f>
        <v>#N/A</v>
      </c>
    </row>
    <row r="145" spans="8:8">
      <c r="H145" s="28" t="e">
        <f>VLOOKUP(J145,Impact_Rating!$B$1:$C$4,2,FALSE)</f>
        <v>#N/A</v>
      </c>
    </row>
    <row r="146" spans="8:8">
      <c r="H146" s="28" t="e">
        <f>VLOOKUP(J146,Impact_Rating!$B$1:$C$4,2,FALSE)</f>
        <v>#N/A</v>
      </c>
    </row>
    <row r="147" spans="8:8">
      <c r="H147" s="28" t="e">
        <f>VLOOKUP(J147,Impact_Rating!$B$1:$C$4,2,FALSE)</f>
        <v>#N/A</v>
      </c>
    </row>
    <row r="148" spans="8:8">
      <c r="H148" s="28" t="e">
        <f>VLOOKUP(J148,Impact_Rating!$B$1:$C$4,2,FALSE)</f>
        <v>#N/A</v>
      </c>
    </row>
    <row r="149" spans="8:8">
      <c r="H149" s="28" t="e">
        <f>VLOOKUP(J149,Impact_Rating!$B$1:$C$4,2,FALSE)</f>
        <v>#N/A</v>
      </c>
    </row>
    <row r="150" spans="8:8">
      <c r="H150" s="28" t="e">
        <f>VLOOKUP(J150,Impact_Rating!$B$1:$C$4,2,FALSE)</f>
        <v>#N/A</v>
      </c>
    </row>
    <row r="151" spans="8:8">
      <c r="H151" s="28" t="e">
        <f>VLOOKUP(J151,Impact_Rating!$B$1:$C$4,2,FALSE)</f>
        <v>#N/A</v>
      </c>
    </row>
    <row r="152" spans="8:8">
      <c r="H152" s="28" t="e">
        <f>VLOOKUP(J152,Impact_Rating!$B$1:$C$4,2,FALSE)</f>
        <v>#N/A</v>
      </c>
    </row>
    <row r="153" spans="8:8">
      <c r="H153" s="28" t="e">
        <f>VLOOKUP(J153,Impact_Rating!$B$1:$C$4,2,FALSE)</f>
        <v>#N/A</v>
      </c>
    </row>
    <row r="154" spans="8:8">
      <c r="H154" s="28" t="e">
        <f>VLOOKUP(J154,Impact_Rating!$B$1:$C$4,2,FALSE)</f>
        <v>#N/A</v>
      </c>
    </row>
    <row r="155" spans="8:8">
      <c r="H155" s="28" t="e">
        <f>VLOOKUP(J155,Impact_Rating!$B$1:$C$4,2,FALSE)</f>
        <v>#N/A</v>
      </c>
    </row>
  </sheetData>
  <autoFilter ref="A1:AB155" xr:uid="{B0E7AF1D-8FAC-4CE7-BDA8-FC24C8DF364B}"/>
  <phoneticPr fontId="2" type="noConversion"/>
  <conditionalFormatting sqref="M1:N1 M2:M38 N3:N38 M39:N97 M67:M105 M99:N1048576">
    <cfRule type="expression" dxfId="3" priority="1">
      <formula>M1="Task completed"</formula>
    </cfRule>
  </conditionalFormatting>
  <dataValidations count="1">
    <dataValidation type="textLength" operator="lessThanOrEqual" allowBlank="1" showInputMessage="1" showErrorMessage="1" errorTitle="Limit reached" error="Max 250 characters" prompt="Max 250 characters" sqref="N110:N1048576 J203:J1048576 H156:H1048576 G110:G1048576 I110:I1048576 K110:L1048576 G1:L1 N1" xr:uid="{E1CC7320-DE54-48AE-A3E8-A7F4439BA2BD}">
      <formula1>250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CFF50FD1-B67F-42A1-BD7D-D816B1F42D7C}">
            <xm:f>K1=Progress_RAG!$A$6</xm:f>
            <x14:dxf>
              <fill>
                <patternFill>
                  <bgColor rgb="FF00B0F0"/>
                </patternFill>
              </fill>
            </x14:dxf>
          </x14:cfRule>
          <x14:cfRule type="expression" priority="9" id="{319171F6-92C2-4189-91B6-0F10058C7A48}">
            <xm:f>K1=Progress_RAG!$A$5</xm:f>
            <x14:dxf>
              <fill>
                <patternFill>
                  <bgColor theme="0" tint="-0.14996795556505021"/>
                </patternFill>
              </fill>
            </x14:dxf>
          </x14:cfRule>
          <x14:cfRule type="expression" priority="10" id="{81FACA26-132A-4DFA-80A4-4B30C3C1DEAE}">
            <xm:f>K1=Progress_RAG!$A$2</xm:f>
            <x14:dxf>
              <fill>
                <patternFill>
                  <bgColor theme="9"/>
                </patternFill>
              </fill>
            </x14:dxf>
          </x14:cfRule>
          <x14:cfRule type="expression" priority="11" id="{36EC45A3-F196-4622-9DC8-116BD76C3B80}">
            <xm:f>K1=Progress_RAG!$A$3</xm:f>
            <x14:dxf>
              <fill>
                <patternFill>
                  <bgColor theme="7"/>
                </patternFill>
              </fill>
            </x14:dxf>
          </x14:cfRule>
          <x14:cfRule type="expression" priority="12" id="{B50A485E-5C94-4369-83CC-3B70A1A090B5}">
            <xm:f>K1=Progress_RAG!$A$4</xm:f>
            <x14:dxf>
              <fill>
                <patternFill>
                  <bgColor rgb="FFFF0000"/>
                </patternFill>
              </fill>
            </x14:dxf>
          </x14:cfRule>
          <xm:sqref>K1:K97 K99:K1048576</xm:sqref>
        </x14:conditionalFormatting>
        <x14:conditionalFormatting xmlns:xm="http://schemas.microsoft.com/office/excel/2006/main">
          <x14:cfRule type="expression" priority="5" id="{AD576DCF-5F2C-4BCE-92C3-173D5A661CD3}">
            <xm:f>L1=Resource_RAG!$A$2</xm:f>
            <x14:dxf>
              <fill>
                <patternFill>
                  <bgColor theme="9"/>
                </patternFill>
              </fill>
            </x14:dxf>
          </x14:cfRule>
          <x14:cfRule type="expression" priority="6" id="{D13A2B3B-2143-44EA-9A22-198351E802F0}">
            <xm:f>L1=Resource_RAG!$A$3</xm:f>
            <x14:dxf>
              <fill>
                <patternFill>
                  <bgColor theme="7"/>
                </patternFill>
              </fill>
            </x14:dxf>
          </x14:cfRule>
          <x14:cfRule type="expression" priority="7" id="{BBD02290-30C4-445D-BAD5-A1B8385170EF}">
            <xm:f>L1=Resource_RAG!$A$4</xm:f>
            <x14:dxf>
              <fill>
                <patternFill>
                  <bgColor rgb="FFFF0000"/>
                </patternFill>
              </fill>
            </x14:dxf>
          </x14:cfRule>
          <xm:sqref>L1:L97 L99:L1048576</xm:sqref>
        </x14:conditionalFormatting>
        <x14:conditionalFormatting xmlns:xm="http://schemas.microsoft.com/office/excel/2006/main">
          <x14:cfRule type="expression" priority="2" id="{A8FB7238-ED7E-4CB8-94ED-5C53805749FA}">
            <xm:f>M1=Programme_RAG!$B$2</xm:f>
            <x14:dxf>
              <fill>
                <patternFill>
                  <bgColor theme="9"/>
                </patternFill>
              </fill>
            </x14:dxf>
          </x14:cfRule>
          <x14:cfRule type="expression" priority="3" id="{71B3020F-DA27-46DD-8C38-46283483EB40}">
            <xm:f>M1=Programme_RAG!$B$3</xm:f>
            <x14:dxf>
              <fill>
                <patternFill>
                  <bgColor theme="7"/>
                </patternFill>
              </fill>
            </x14:dxf>
          </x14:cfRule>
          <x14:cfRule type="expression" priority="4" id="{C69A5E9E-D5AC-42B9-8B23-B7A61E9480AC}">
            <xm:f>M1=Programme_RAG!$B$4</xm:f>
            <x14:dxf>
              <fill>
                <patternFill>
                  <bgColor rgb="FFFF0000"/>
                </patternFill>
              </fill>
            </x14:dxf>
          </x14:cfRule>
          <xm:sqref>M1:N1048576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B7D25EA-CC9D-403A-8E63-9C9BD22BDAF6}">
          <x14:formula1>
            <xm:f>Resource_RAG!$A$2:$A$4</xm:f>
          </x14:formula1>
          <xm:sqref>L99:L1048576 L2:L97</xm:sqref>
        </x14:dataValidation>
        <x14:dataValidation type="list" allowBlank="1" showInputMessage="1" showErrorMessage="1" xr:uid="{AD137EC8-D29F-433B-B5A1-73F6502E0BB0}">
          <x14:formula1>
            <xm:f>Programme_RAG!$B$2:$B$4</xm:f>
          </x14:formula1>
          <xm:sqref>N99:N1048576 N2:N97</xm:sqref>
        </x14:dataValidation>
        <x14:dataValidation type="list" allowBlank="1" showInputMessage="1" showErrorMessage="1" xr:uid="{0F2AC633-D473-4AF5-B249-36E272F057B2}">
          <x14:formula1>
            <xm:f>Progress_RAG!$A$2:$A$6</xm:f>
          </x14:formula1>
          <xm:sqref>K99:K1048576 K2:K97</xm:sqref>
        </x14:dataValidation>
        <x14:dataValidation type="list" operator="lessThanOrEqual" allowBlank="1" showInputMessage="1" showErrorMessage="1" errorTitle="Limit reached" error="Max 250 characters" prompt="Max 250 characters" xr:uid="{EE986F7B-B6CB-4994-BDCE-C83FA9A2EC08}">
          <x14:formula1>
            <xm:f>Impact_Rating!$B$1:$B$4</xm:f>
          </x14:formula1>
          <xm:sqref>J99:J202 J2:J97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C932-F0E2-4B64-BEF3-1CEB8E1D347F}">
  <dimension ref="A1:B5"/>
  <sheetViews>
    <sheetView workbookViewId="0">
      <selection activeCell="S17" sqref="S17"/>
    </sheetView>
  </sheetViews>
  <sheetFormatPr defaultRowHeight="14.5"/>
  <cols>
    <col min="1" max="1" width="38.453125" bestFit="1" customWidth="1"/>
  </cols>
  <sheetData>
    <row r="1" spans="1:2">
      <c r="A1" t="s">
        <v>815</v>
      </c>
      <c r="B1">
        <v>2</v>
      </c>
    </row>
    <row r="2" spans="1:2">
      <c r="A2" t="s">
        <v>816</v>
      </c>
      <c r="B2">
        <v>31</v>
      </c>
    </row>
    <row r="3" spans="1:2">
      <c r="A3" t="s">
        <v>817</v>
      </c>
      <c r="B3">
        <v>28</v>
      </c>
    </row>
    <row r="4" spans="1:2">
      <c r="A4" t="s">
        <v>818</v>
      </c>
      <c r="B4">
        <v>30</v>
      </c>
    </row>
    <row r="5" spans="1:2">
      <c r="A5" t="s">
        <v>819</v>
      </c>
      <c r="B5">
        <v>9</v>
      </c>
    </row>
  </sheetData>
  <pageMargins left="0.7" right="0.7" top="0.75" bottom="0.75" header="0.3" footer="0.3"/>
  <pageSetup paperSize="9"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5946-A7B3-4FD2-9B05-82FCBD08ED0D}">
  <dimension ref="A1:B4"/>
  <sheetViews>
    <sheetView workbookViewId="0">
      <selection activeCell="A5" sqref="A5"/>
    </sheetView>
  </sheetViews>
  <sheetFormatPr defaultRowHeight="14.5"/>
  <cols>
    <col min="2" max="2" width="53.7265625" bestFit="1" customWidth="1"/>
  </cols>
  <sheetData>
    <row r="1" spans="1:2">
      <c r="B1" t="s">
        <v>152</v>
      </c>
    </row>
    <row r="2" spans="1:2">
      <c r="A2">
        <v>0</v>
      </c>
      <c r="B2" s="5" t="s">
        <v>88</v>
      </c>
    </row>
    <row r="3" spans="1:2">
      <c r="A3">
        <v>1</v>
      </c>
      <c r="B3" s="6" t="s">
        <v>89</v>
      </c>
    </row>
    <row r="4" spans="1:2">
      <c r="A4">
        <v>2</v>
      </c>
      <c r="B4" s="4" t="s">
        <v>90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7D3BA-F58E-49B5-8D83-69A029E8DB8E}">
  <dimension ref="A3:E79"/>
  <sheetViews>
    <sheetView workbookViewId="0">
      <selection activeCell="B4" sqref="B4"/>
    </sheetView>
  </sheetViews>
  <sheetFormatPr defaultRowHeight="14.5"/>
  <cols>
    <col min="1" max="1" width="20.26953125" bestFit="1" customWidth="1"/>
    <col min="2" max="2" width="40.1796875" bestFit="1" customWidth="1"/>
    <col min="3" max="3" width="17.54296875" bestFit="1" customWidth="1"/>
    <col min="4" max="4" width="24.7265625" bestFit="1" customWidth="1"/>
    <col min="5" max="5" width="11.26953125" bestFit="1" customWidth="1"/>
  </cols>
  <sheetData>
    <row r="3" spans="1:5">
      <c r="A3" s="17" t="s">
        <v>820</v>
      </c>
      <c r="B3" s="17" t="s">
        <v>66</v>
      </c>
    </row>
    <row r="4" spans="1:5">
      <c r="A4" s="17" t="s">
        <v>231</v>
      </c>
      <c r="B4" t="s">
        <v>83</v>
      </c>
      <c r="C4" t="s">
        <v>81</v>
      </c>
      <c r="D4" t="s">
        <v>82</v>
      </c>
      <c r="E4" t="s">
        <v>73</v>
      </c>
    </row>
    <row r="5" spans="1:5">
      <c r="A5" s="18" t="s">
        <v>76</v>
      </c>
      <c r="C5">
        <v>22</v>
      </c>
      <c r="D5">
        <v>10</v>
      </c>
      <c r="E5">
        <v>32</v>
      </c>
    </row>
    <row r="6" spans="1:5">
      <c r="A6" s="45" t="s">
        <v>100</v>
      </c>
      <c r="C6">
        <v>15</v>
      </c>
      <c r="D6">
        <v>7</v>
      </c>
      <c r="E6">
        <v>22</v>
      </c>
    </row>
    <row r="7" spans="1:5">
      <c r="A7" s="46" t="s">
        <v>20</v>
      </c>
      <c r="C7">
        <v>9</v>
      </c>
      <c r="D7">
        <v>2</v>
      </c>
      <c r="E7">
        <v>11</v>
      </c>
    </row>
    <row r="8" spans="1:5">
      <c r="A8" s="46" t="s">
        <v>22</v>
      </c>
      <c r="C8">
        <v>1</v>
      </c>
      <c r="D8">
        <v>1</v>
      </c>
      <c r="E8">
        <v>2</v>
      </c>
    </row>
    <row r="9" spans="1:5">
      <c r="A9" s="46" t="s">
        <v>23</v>
      </c>
      <c r="C9">
        <v>2</v>
      </c>
      <c r="D9">
        <v>1</v>
      </c>
      <c r="E9">
        <v>3</v>
      </c>
    </row>
    <row r="10" spans="1:5">
      <c r="A10" s="46" t="s">
        <v>27</v>
      </c>
      <c r="C10">
        <v>1</v>
      </c>
      <c r="E10">
        <v>1</v>
      </c>
    </row>
    <row r="11" spans="1:5">
      <c r="A11" s="55" t="s">
        <v>546</v>
      </c>
      <c r="C11">
        <v>1</v>
      </c>
      <c r="E11">
        <v>1</v>
      </c>
    </row>
    <row r="12" spans="1:5">
      <c r="A12" s="46" t="s">
        <v>28</v>
      </c>
      <c r="C12">
        <v>2</v>
      </c>
      <c r="D12">
        <v>3</v>
      </c>
      <c r="E12">
        <v>5</v>
      </c>
    </row>
    <row r="13" spans="1:5">
      <c r="A13" s="55" t="s">
        <v>552</v>
      </c>
      <c r="D13">
        <v>1</v>
      </c>
      <c r="E13">
        <v>1</v>
      </c>
    </row>
    <row r="14" spans="1:5">
      <c r="A14" s="55" t="s">
        <v>558</v>
      </c>
      <c r="C14">
        <v>1</v>
      </c>
      <c r="E14">
        <v>1</v>
      </c>
    </row>
    <row r="15" spans="1:5">
      <c r="A15" s="55" t="s">
        <v>564</v>
      </c>
      <c r="D15">
        <v>1</v>
      </c>
      <c r="E15">
        <v>1</v>
      </c>
    </row>
    <row r="16" spans="1:5">
      <c r="A16" s="55" t="s">
        <v>569</v>
      </c>
      <c r="C16">
        <v>1</v>
      </c>
      <c r="E16">
        <v>1</v>
      </c>
    </row>
    <row r="17" spans="1:5">
      <c r="A17" s="55" t="s">
        <v>575</v>
      </c>
      <c r="D17">
        <v>1</v>
      </c>
      <c r="E17">
        <v>1</v>
      </c>
    </row>
    <row r="18" spans="1:5">
      <c r="A18" s="45" t="s">
        <v>103</v>
      </c>
      <c r="C18">
        <v>1</v>
      </c>
      <c r="D18">
        <v>1</v>
      </c>
      <c r="E18">
        <v>2</v>
      </c>
    </row>
    <row r="19" spans="1:5">
      <c r="A19" s="46" t="s">
        <v>32</v>
      </c>
      <c r="D19">
        <v>1</v>
      </c>
      <c r="E19">
        <v>1</v>
      </c>
    </row>
    <row r="20" spans="1:5">
      <c r="A20" s="46" t="s">
        <v>34</v>
      </c>
      <c r="C20">
        <v>1</v>
      </c>
      <c r="E20">
        <v>1</v>
      </c>
    </row>
    <row r="21" spans="1:5">
      <c r="A21" s="45" t="s">
        <v>107</v>
      </c>
      <c r="C21">
        <v>4</v>
      </c>
      <c r="D21">
        <v>1</v>
      </c>
      <c r="E21">
        <v>5</v>
      </c>
    </row>
    <row r="22" spans="1:5">
      <c r="A22" s="46" t="s">
        <v>42</v>
      </c>
      <c r="C22">
        <v>3</v>
      </c>
      <c r="D22">
        <v>1</v>
      </c>
      <c r="E22">
        <v>4</v>
      </c>
    </row>
    <row r="23" spans="1:5">
      <c r="A23" s="46" t="s">
        <v>41</v>
      </c>
      <c r="C23">
        <v>1</v>
      </c>
      <c r="E23">
        <v>1</v>
      </c>
    </row>
    <row r="24" spans="1:5">
      <c r="A24" s="55" t="s">
        <v>683</v>
      </c>
      <c r="C24">
        <v>1</v>
      </c>
      <c r="E24">
        <v>1</v>
      </c>
    </row>
    <row r="25" spans="1:5">
      <c r="A25" s="45" t="s">
        <v>109</v>
      </c>
      <c r="C25">
        <v>2</v>
      </c>
      <c r="D25">
        <v>1</v>
      </c>
      <c r="E25">
        <v>3</v>
      </c>
    </row>
    <row r="26" spans="1:5">
      <c r="A26" s="46" t="s">
        <v>45</v>
      </c>
      <c r="C26">
        <v>2</v>
      </c>
      <c r="E26">
        <v>2</v>
      </c>
    </row>
    <row r="27" spans="1:5">
      <c r="A27" s="46" t="s">
        <v>46</v>
      </c>
      <c r="D27">
        <v>1</v>
      </c>
      <c r="E27">
        <v>1</v>
      </c>
    </row>
    <row r="28" spans="1:5">
      <c r="A28" s="18" t="s">
        <v>74</v>
      </c>
      <c r="C28">
        <v>10</v>
      </c>
      <c r="D28">
        <v>1</v>
      </c>
      <c r="E28">
        <v>11</v>
      </c>
    </row>
    <row r="29" spans="1:5">
      <c r="A29" s="45" t="s">
        <v>116</v>
      </c>
      <c r="C29">
        <v>1</v>
      </c>
      <c r="E29">
        <v>1</v>
      </c>
    </row>
    <row r="30" spans="1:5">
      <c r="A30" s="46" t="s">
        <v>56</v>
      </c>
      <c r="C30">
        <v>1</v>
      </c>
      <c r="E30">
        <v>1</v>
      </c>
    </row>
    <row r="31" spans="1:5">
      <c r="A31" s="45" t="s">
        <v>103</v>
      </c>
      <c r="C31">
        <v>7</v>
      </c>
      <c r="E31">
        <v>7</v>
      </c>
    </row>
    <row r="32" spans="1:5">
      <c r="A32" s="46" t="s">
        <v>30</v>
      </c>
      <c r="C32">
        <v>2</v>
      </c>
      <c r="E32">
        <v>2</v>
      </c>
    </row>
    <row r="33" spans="1:5">
      <c r="A33" s="46" t="s">
        <v>31</v>
      </c>
      <c r="C33">
        <v>1</v>
      </c>
      <c r="E33">
        <v>1</v>
      </c>
    </row>
    <row r="34" spans="1:5">
      <c r="A34" s="46" t="s">
        <v>33</v>
      </c>
      <c r="C34">
        <v>1</v>
      </c>
      <c r="E34">
        <v>1</v>
      </c>
    </row>
    <row r="35" spans="1:5">
      <c r="A35" s="46" t="s">
        <v>34</v>
      </c>
      <c r="C35">
        <v>1</v>
      </c>
      <c r="E35">
        <v>1</v>
      </c>
    </row>
    <row r="36" spans="1:5">
      <c r="A36" s="46" t="s">
        <v>204</v>
      </c>
      <c r="C36">
        <v>2</v>
      </c>
      <c r="E36">
        <v>2</v>
      </c>
    </row>
    <row r="37" spans="1:5">
      <c r="A37" s="55" t="s">
        <v>640</v>
      </c>
      <c r="C37">
        <v>1</v>
      </c>
      <c r="E37">
        <v>1</v>
      </c>
    </row>
    <row r="38" spans="1:5">
      <c r="A38" s="55" t="s">
        <v>645</v>
      </c>
      <c r="C38">
        <v>1</v>
      </c>
      <c r="E38">
        <v>1</v>
      </c>
    </row>
    <row r="39" spans="1:5">
      <c r="A39" s="45" t="s">
        <v>105</v>
      </c>
      <c r="C39">
        <v>1</v>
      </c>
      <c r="D39">
        <v>1</v>
      </c>
      <c r="E39">
        <v>2</v>
      </c>
    </row>
    <row r="40" spans="1:5">
      <c r="A40" s="46" t="s">
        <v>35</v>
      </c>
      <c r="C40">
        <v>1</v>
      </c>
      <c r="E40">
        <v>1</v>
      </c>
    </row>
    <row r="41" spans="1:5">
      <c r="A41" s="46" t="s">
        <v>36</v>
      </c>
      <c r="D41">
        <v>1</v>
      </c>
      <c r="E41">
        <v>1</v>
      </c>
    </row>
    <row r="42" spans="1:5">
      <c r="A42" s="45" t="s">
        <v>107</v>
      </c>
      <c r="C42">
        <v>1</v>
      </c>
      <c r="E42">
        <v>1</v>
      </c>
    </row>
    <row r="43" spans="1:5">
      <c r="A43" s="46" t="s">
        <v>44</v>
      </c>
      <c r="C43">
        <v>1</v>
      </c>
      <c r="E43">
        <v>1</v>
      </c>
    </row>
    <row r="44" spans="1:5">
      <c r="A44" s="18" t="s">
        <v>79</v>
      </c>
      <c r="C44">
        <v>10</v>
      </c>
      <c r="E44">
        <v>10</v>
      </c>
    </row>
    <row r="45" spans="1:5">
      <c r="A45" s="45" t="s">
        <v>98</v>
      </c>
      <c r="C45">
        <v>10</v>
      </c>
      <c r="E45">
        <v>10</v>
      </c>
    </row>
    <row r="46" spans="1:5">
      <c r="A46" s="46" t="s">
        <v>16</v>
      </c>
      <c r="C46">
        <v>6</v>
      </c>
      <c r="E46">
        <v>6</v>
      </c>
    </row>
    <row r="47" spans="1:5">
      <c r="A47" s="46" t="s">
        <v>17</v>
      </c>
      <c r="C47">
        <v>2</v>
      </c>
      <c r="E47">
        <v>2</v>
      </c>
    </row>
    <row r="48" spans="1:5">
      <c r="A48" s="46" t="s">
        <v>18</v>
      </c>
      <c r="C48">
        <v>1</v>
      </c>
      <c r="E48">
        <v>1</v>
      </c>
    </row>
    <row r="49" spans="1:5">
      <c r="A49" s="46" t="s">
        <v>19</v>
      </c>
      <c r="C49">
        <v>1</v>
      </c>
      <c r="E49">
        <v>1</v>
      </c>
    </row>
    <row r="50" spans="1:5">
      <c r="A50" s="18" t="s">
        <v>78</v>
      </c>
      <c r="C50">
        <v>11</v>
      </c>
      <c r="E50">
        <v>11</v>
      </c>
    </row>
    <row r="51" spans="1:5">
      <c r="A51" s="45" t="s">
        <v>118</v>
      </c>
      <c r="C51">
        <v>1</v>
      </c>
      <c r="E51">
        <v>1</v>
      </c>
    </row>
    <row r="52" spans="1:5">
      <c r="A52" s="46" t="s">
        <v>60</v>
      </c>
      <c r="C52">
        <v>1</v>
      </c>
      <c r="E52">
        <v>1</v>
      </c>
    </row>
    <row r="53" spans="1:5">
      <c r="A53" s="45" t="s">
        <v>96</v>
      </c>
      <c r="C53">
        <v>6</v>
      </c>
      <c r="E53">
        <v>6</v>
      </c>
    </row>
    <row r="54" spans="1:5">
      <c r="A54" s="46" t="s">
        <v>14</v>
      </c>
      <c r="C54">
        <v>5</v>
      </c>
      <c r="E54">
        <v>5</v>
      </c>
    </row>
    <row r="55" spans="1:5">
      <c r="A55" s="46" t="s">
        <v>15</v>
      </c>
      <c r="C55">
        <v>1</v>
      </c>
      <c r="E55">
        <v>1</v>
      </c>
    </row>
    <row r="56" spans="1:5">
      <c r="A56" s="45" t="s">
        <v>100</v>
      </c>
      <c r="C56">
        <v>2</v>
      </c>
      <c r="E56">
        <v>2</v>
      </c>
    </row>
    <row r="57" spans="1:5">
      <c r="A57" s="46" t="s">
        <v>25</v>
      </c>
      <c r="C57">
        <v>1</v>
      </c>
      <c r="E57">
        <v>1</v>
      </c>
    </row>
    <row r="58" spans="1:5">
      <c r="A58" s="46" t="s">
        <v>26</v>
      </c>
      <c r="C58">
        <v>1</v>
      </c>
      <c r="E58">
        <v>1</v>
      </c>
    </row>
    <row r="59" spans="1:5">
      <c r="A59" s="45" t="s">
        <v>111</v>
      </c>
      <c r="C59">
        <v>2</v>
      </c>
      <c r="E59">
        <v>2</v>
      </c>
    </row>
    <row r="60" spans="1:5">
      <c r="A60" s="46" t="s">
        <v>48</v>
      </c>
      <c r="C60">
        <v>1</v>
      </c>
      <c r="E60">
        <v>1</v>
      </c>
    </row>
    <row r="61" spans="1:5">
      <c r="A61" s="46" t="s">
        <v>49</v>
      </c>
      <c r="C61">
        <v>1</v>
      </c>
      <c r="E61">
        <v>1</v>
      </c>
    </row>
    <row r="62" spans="1:5">
      <c r="A62" s="55" t="s">
        <v>754</v>
      </c>
      <c r="C62">
        <v>1</v>
      </c>
      <c r="E62">
        <v>1</v>
      </c>
    </row>
    <row r="63" spans="1:5">
      <c r="A63" s="18" t="s">
        <v>77</v>
      </c>
      <c r="C63">
        <v>8</v>
      </c>
      <c r="E63">
        <v>8</v>
      </c>
    </row>
    <row r="64" spans="1:5">
      <c r="A64" s="45" t="s">
        <v>94</v>
      </c>
      <c r="C64">
        <v>3</v>
      </c>
      <c r="E64">
        <v>3</v>
      </c>
    </row>
    <row r="65" spans="1:5">
      <c r="A65" s="46" t="s">
        <v>5</v>
      </c>
      <c r="C65">
        <v>3</v>
      </c>
      <c r="E65">
        <v>3</v>
      </c>
    </row>
    <row r="66" spans="1:5">
      <c r="A66" s="45" t="s">
        <v>96</v>
      </c>
      <c r="C66">
        <v>5</v>
      </c>
      <c r="E66">
        <v>5</v>
      </c>
    </row>
    <row r="67" spans="1:5">
      <c r="A67" s="46" t="s">
        <v>12</v>
      </c>
      <c r="C67">
        <v>2</v>
      </c>
      <c r="E67">
        <v>2</v>
      </c>
    </row>
    <row r="68" spans="1:5">
      <c r="A68" s="46" t="s">
        <v>13</v>
      </c>
      <c r="C68">
        <v>1</v>
      </c>
      <c r="E68">
        <v>1</v>
      </c>
    </row>
    <row r="69" spans="1:5">
      <c r="A69" s="46" t="s">
        <v>14</v>
      </c>
      <c r="C69">
        <v>2</v>
      </c>
      <c r="E69">
        <v>2</v>
      </c>
    </row>
    <row r="70" spans="1:5">
      <c r="A70" s="18" t="s">
        <v>75</v>
      </c>
      <c r="B70">
        <v>1</v>
      </c>
      <c r="C70">
        <v>1</v>
      </c>
      <c r="D70">
        <v>2</v>
      </c>
      <c r="E70">
        <v>4</v>
      </c>
    </row>
    <row r="71" spans="1:5">
      <c r="A71" s="45" t="s">
        <v>114</v>
      </c>
      <c r="D71">
        <v>1</v>
      </c>
      <c r="E71">
        <v>1</v>
      </c>
    </row>
    <row r="72" spans="1:5">
      <c r="A72" s="46" t="s">
        <v>51</v>
      </c>
      <c r="D72">
        <v>1</v>
      </c>
      <c r="E72">
        <v>1</v>
      </c>
    </row>
    <row r="73" spans="1:5">
      <c r="A73" s="45" t="s">
        <v>107</v>
      </c>
      <c r="B73">
        <v>1</v>
      </c>
      <c r="C73">
        <v>1</v>
      </c>
      <c r="D73">
        <v>1</v>
      </c>
      <c r="E73">
        <v>3</v>
      </c>
    </row>
    <row r="74" spans="1:5">
      <c r="A74" s="46" t="s">
        <v>38</v>
      </c>
      <c r="C74">
        <v>1</v>
      </c>
      <c r="D74">
        <v>1</v>
      </c>
      <c r="E74">
        <v>2</v>
      </c>
    </row>
    <row r="75" spans="1:5">
      <c r="A75" s="46" t="s">
        <v>40</v>
      </c>
      <c r="B75">
        <v>1</v>
      </c>
      <c r="E75">
        <v>1</v>
      </c>
    </row>
    <row r="76" spans="1:5">
      <c r="A76" s="18" t="s">
        <v>84</v>
      </c>
      <c r="C76">
        <v>2</v>
      </c>
      <c r="E76">
        <v>2</v>
      </c>
    </row>
    <row r="77" spans="1:5">
      <c r="A77" s="45" t="s">
        <v>96</v>
      </c>
      <c r="C77">
        <v>2</v>
      </c>
      <c r="E77">
        <v>2</v>
      </c>
    </row>
    <row r="78" spans="1:5">
      <c r="A78" s="46" t="s">
        <v>14</v>
      </c>
      <c r="C78">
        <v>2</v>
      </c>
      <c r="E78">
        <v>2</v>
      </c>
    </row>
    <row r="79" spans="1:5">
      <c r="A79" s="18" t="s">
        <v>73</v>
      </c>
      <c r="B79">
        <v>1</v>
      </c>
      <c r="C79">
        <v>64</v>
      </c>
      <c r="D79">
        <v>13</v>
      </c>
      <c r="E79">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6B60-F227-470B-9413-8644CF746A15}">
  <dimension ref="A3:G11"/>
  <sheetViews>
    <sheetView showGridLines="0" showRowColHeaders="0" workbookViewId="0">
      <selection activeCell="B4" sqref="B4"/>
    </sheetView>
  </sheetViews>
  <sheetFormatPr defaultRowHeight="14.5"/>
  <cols>
    <col min="1" max="1" width="27" bestFit="1" customWidth="1"/>
    <col min="2" max="2" width="24.26953125" bestFit="1" customWidth="1"/>
    <col min="3" max="3" width="12.26953125" bestFit="1" customWidth="1"/>
    <col min="4" max="4" width="31.7265625" bestFit="1" customWidth="1"/>
    <col min="5" max="5" width="15" bestFit="1" customWidth="1"/>
    <col min="6" max="6" width="45.7265625" bestFit="1" customWidth="1"/>
    <col min="7" max="7" width="11.26953125" bestFit="1" customWidth="1"/>
  </cols>
  <sheetData>
    <row r="3" spans="1:7">
      <c r="A3" s="17" t="s">
        <v>65</v>
      </c>
      <c r="B3" s="17" t="s">
        <v>66</v>
      </c>
    </row>
    <row r="4" spans="1:7">
      <c r="A4" s="17" t="s">
        <v>67</v>
      </c>
      <c r="B4" t="s">
        <v>68</v>
      </c>
      <c r="C4" t="s">
        <v>69</v>
      </c>
      <c r="D4" t="s">
        <v>70</v>
      </c>
      <c r="E4" t="s">
        <v>71</v>
      </c>
      <c r="F4" t="s">
        <v>72</v>
      </c>
      <c r="G4" t="s">
        <v>73</v>
      </c>
    </row>
    <row r="5" spans="1:7">
      <c r="A5" s="18" t="s">
        <v>74</v>
      </c>
      <c r="B5">
        <v>1</v>
      </c>
      <c r="C5">
        <v>3</v>
      </c>
      <c r="D5">
        <v>6</v>
      </c>
      <c r="E5">
        <v>1</v>
      </c>
      <c r="G5">
        <v>11</v>
      </c>
    </row>
    <row r="6" spans="1:7">
      <c r="A6" s="18" t="s">
        <v>75</v>
      </c>
      <c r="C6">
        <v>2</v>
      </c>
      <c r="D6">
        <v>1</v>
      </c>
      <c r="E6">
        <v>1</v>
      </c>
      <c r="F6">
        <v>1</v>
      </c>
      <c r="G6">
        <v>5</v>
      </c>
    </row>
    <row r="7" spans="1:7">
      <c r="A7" s="18" t="s">
        <v>76</v>
      </c>
      <c r="C7">
        <v>22</v>
      </c>
      <c r="D7">
        <v>8</v>
      </c>
      <c r="E7">
        <v>3</v>
      </c>
      <c r="G7">
        <v>33</v>
      </c>
    </row>
    <row r="8" spans="1:7">
      <c r="A8" s="18" t="s">
        <v>77</v>
      </c>
      <c r="C8">
        <v>6</v>
      </c>
      <c r="E8">
        <v>2</v>
      </c>
      <c r="G8">
        <v>8</v>
      </c>
    </row>
    <row r="9" spans="1:7">
      <c r="A9" s="18" t="s">
        <v>78</v>
      </c>
      <c r="C9">
        <v>6</v>
      </c>
      <c r="D9">
        <v>3</v>
      </c>
      <c r="F9">
        <v>2</v>
      </c>
      <c r="G9">
        <v>11</v>
      </c>
    </row>
    <row r="10" spans="1:7">
      <c r="A10" s="18" t="s">
        <v>79</v>
      </c>
      <c r="C10">
        <v>10</v>
      </c>
      <c r="G10">
        <v>10</v>
      </c>
    </row>
    <row r="11" spans="1:7">
      <c r="A11" s="18" t="s">
        <v>73</v>
      </c>
      <c r="B11">
        <v>1</v>
      </c>
      <c r="C11">
        <v>49</v>
      </c>
      <c r="D11">
        <v>18</v>
      </c>
      <c r="E11">
        <v>7</v>
      </c>
      <c r="F11">
        <v>3</v>
      </c>
      <c r="G11">
        <v>78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A61EE-DB0D-40E8-AD06-9EF5FA10C05C}">
  <dimension ref="A3:E12"/>
  <sheetViews>
    <sheetView showGridLines="0" showRowColHeaders="0" zoomScale="60" zoomScaleNormal="60" workbookViewId="0">
      <selection activeCell="A7" sqref="A7"/>
    </sheetView>
  </sheetViews>
  <sheetFormatPr defaultRowHeight="14.5"/>
  <cols>
    <col min="1" max="1" width="40.453125" bestFit="1" customWidth="1"/>
    <col min="2" max="2" width="25.54296875" bestFit="1" customWidth="1"/>
    <col min="3" max="3" width="34.81640625" bestFit="1" customWidth="1"/>
    <col min="4" max="4" width="57.7265625" bestFit="1" customWidth="1"/>
    <col min="5" max="5" width="16.54296875" bestFit="1" customWidth="1"/>
  </cols>
  <sheetData>
    <row r="3" spans="1:5">
      <c r="A3" s="17" t="s">
        <v>80</v>
      </c>
      <c r="B3" s="17" t="s">
        <v>66</v>
      </c>
    </row>
    <row r="4" spans="1:5">
      <c r="A4" s="17" t="s">
        <v>67</v>
      </c>
      <c r="B4" t="s">
        <v>81</v>
      </c>
      <c r="C4" t="s">
        <v>82</v>
      </c>
      <c r="D4" t="s">
        <v>83</v>
      </c>
      <c r="E4" t="s">
        <v>73</v>
      </c>
    </row>
    <row r="5" spans="1:5">
      <c r="A5" s="18" t="s">
        <v>74</v>
      </c>
      <c r="B5">
        <v>10</v>
      </c>
      <c r="C5">
        <v>1</v>
      </c>
      <c r="E5">
        <v>11</v>
      </c>
    </row>
    <row r="6" spans="1:5">
      <c r="A6" s="18" t="s">
        <v>76</v>
      </c>
      <c r="B6">
        <v>22</v>
      </c>
      <c r="C6">
        <v>11</v>
      </c>
      <c r="E6">
        <v>33</v>
      </c>
    </row>
    <row r="7" spans="1:5">
      <c r="A7" s="18" t="s">
        <v>77</v>
      </c>
      <c r="B7">
        <v>8</v>
      </c>
      <c r="E7">
        <v>8</v>
      </c>
    </row>
    <row r="8" spans="1:5">
      <c r="A8" s="18" t="s">
        <v>78</v>
      </c>
      <c r="B8">
        <v>11</v>
      </c>
      <c r="E8">
        <v>11</v>
      </c>
    </row>
    <row r="9" spans="1:5">
      <c r="A9" s="18" t="s">
        <v>79</v>
      </c>
      <c r="B9">
        <v>10</v>
      </c>
      <c r="E9">
        <v>10</v>
      </c>
    </row>
    <row r="10" spans="1:5">
      <c r="A10" s="18" t="s">
        <v>75</v>
      </c>
      <c r="B10">
        <v>2</v>
      </c>
      <c r="C10">
        <v>2</v>
      </c>
      <c r="D10">
        <v>1</v>
      </c>
      <c r="E10">
        <v>5</v>
      </c>
    </row>
    <row r="11" spans="1:5">
      <c r="A11" s="18" t="s">
        <v>84</v>
      </c>
      <c r="B11">
        <v>2</v>
      </c>
      <c r="E11">
        <v>2</v>
      </c>
    </row>
    <row r="12" spans="1:5">
      <c r="A12" s="18" t="s">
        <v>73</v>
      </c>
      <c r="B12">
        <v>65</v>
      </c>
      <c r="C12">
        <v>14</v>
      </c>
      <c r="D12">
        <v>1</v>
      </c>
      <c r="E12">
        <v>80</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5DE5-11D6-4223-87A9-EA0D3768E864}">
  <dimension ref="A3:E10"/>
  <sheetViews>
    <sheetView showGridLines="0" showRowColHeaders="0" workbookViewId="0">
      <selection activeCell="E6" sqref="E6"/>
    </sheetView>
  </sheetViews>
  <sheetFormatPr defaultRowHeight="14.5"/>
  <cols>
    <col min="1" max="1" width="36.7265625" bestFit="1" customWidth="1"/>
    <col min="2" max="2" width="17.54296875" bestFit="1" customWidth="1"/>
    <col min="3" max="3" width="24.7265625" bestFit="1" customWidth="1"/>
    <col min="4" max="4" width="40.1796875" bestFit="1" customWidth="1"/>
    <col min="5" max="5" width="11.26953125" bestFit="1" customWidth="1"/>
  </cols>
  <sheetData>
    <row r="3" spans="1:5">
      <c r="A3" s="17" t="s">
        <v>80</v>
      </c>
      <c r="B3" s="17" t="s">
        <v>66</v>
      </c>
    </row>
    <row r="4" spans="1:5">
      <c r="A4" s="17" t="s">
        <v>67</v>
      </c>
      <c r="B4" t="s">
        <v>81</v>
      </c>
      <c r="C4" t="s">
        <v>82</v>
      </c>
      <c r="D4" t="s">
        <v>83</v>
      </c>
      <c r="E4" t="s">
        <v>73</v>
      </c>
    </row>
    <row r="5" spans="1:5">
      <c r="A5" s="18" t="s">
        <v>29</v>
      </c>
      <c r="B5">
        <v>9</v>
      </c>
      <c r="C5">
        <v>2</v>
      </c>
      <c r="E5">
        <v>11</v>
      </c>
    </row>
    <row r="6" spans="1:5">
      <c r="A6" s="18" t="s">
        <v>4</v>
      </c>
      <c r="B6">
        <v>43</v>
      </c>
      <c r="C6">
        <v>7</v>
      </c>
      <c r="E6">
        <v>50</v>
      </c>
    </row>
    <row r="7" spans="1:5">
      <c r="A7" s="18" t="s">
        <v>85</v>
      </c>
      <c r="B7">
        <v>1</v>
      </c>
      <c r="E7">
        <v>1</v>
      </c>
    </row>
    <row r="8" spans="1:5">
      <c r="A8" s="18" t="s">
        <v>37</v>
      </c>
      <c r="B8">
        <v>10</v>
      </c>
      <c r="C8">
        <v>3</v>
      </c>
      <c r="D8">
        <v>1</v>
      </c>
      <c r="E8">
        <v>14</v>
      </c>
    </row>
    <row r="9" spans="1:5">
      <c r="A9" s="18" t="s">
        <v>86</v>
      </c>
      <c r="B9">
        <v>2</v>
      </c>
      <c r="C9">
        <v>2</v>
      </c>
      <c r="E9">
        <v>4</v>
      </c>
    </row>
    <row r="10" spans="1:5">
      <c r="A10" s="18" t="s">
        <v>73</v>
      </c>
      <c r="B10">
        <v>65</v>
      </c>
      <c r="C10">
        <v>14</v>
      </c>
      <c r="D10">
        <v>1</v>
      </c>
      <c r="E10">
        <v>80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9812-D3B7-41EC-B3B1-96DBC1C45BE6}">
  <dimension ref="A3:F11"/>
  <sheetViews>
    <sheetView showGridLines="0" showRowColHeaders="0" topLeftCell="A10" workbookViewId="0">
      <selection activeCell="A10" sqref="A10"/>
    </sheetView>
  </sheetViews>
  <sheetFormatPr defaultRowHeight="14.5"/>
  <cols>
    <col min="1" max="1" width="24" bestFit="1" customWidth="1"/>
    <col min="2" max="2" width="42.54296875" bestFit="1" customWidth="1"/>
    <col min="3" max="3" width="46.7265625" bestFit="1" customWidth="1"/>
    <col min="4" max="4" width="43" bestFit="1" customWidth="1"/>
    <col min="5" max="5" width="15" bestFit="1" customWidth="1"/>
    <col min="6" max="6" width="11.26953125" bestFit="1" customWidth="1"/>
  </cols>
  <sheetData>
    <row r="3" spans="1:6">
      <c r="A3" s="17" t="s">
        <v>87</v>
      </c>
      <c r="B3" s="17" t="s">
        <v>66</v>
      </c>
    </row>
    <row r="4" spans="1:6">
      <c r="A4" s="17" t="s">
        <v>67</v>
      </c>
      <c r="B4" t="s">
        <v>88</v>
      </c>
      <c r="C4" t="s">
        <v>89</v>
      </c>
      <c r="D4" t="s">
        <v>90</v>
      </c>
      <c r="E4" t="s">
        <v>71</v>
      </c>
      <c r="F4" t="s">
        <v>73</v>
      </c>
    </row>
    <row r="5" spans="1:6">
      <c r="A5" s="18" t="s">
        <v>74</v>
      </c>
      <c r="B5">
        <v>5</v>
      </c>
      <c r="C5">
        <v>5</v>
      </c>
      <c r="E5">
        <v>1</v>
      </c>
      <c r="F5">
        <v>11</v>
      </c>
    </row>
    <row r="6" spans="1:6">
      <c r="A6" s="18" t="s">
        <v>76</v>
      </c>
      <c r="B6">
        <v>16</v>
      </c>
      <c r="C6">
        <v>13</v>
      </c>
      <c r="D6">
        <v>1</v>
      </c>
      <c r="E6">
        <v>3</v>
      </c>
      <c r="F6">
        <v>33</v>
      </c>
    </row>
    <row r="7" spans="1:6">
      <c r="A7" s="18" t="s">
        <v>77</v>
      </c>
      <c r="B7">
        <v>6</v>
      </c>
      <c r="E7">
        <v>2</v>
      </c>
      <c r="F7">
        <v>8</v>
      </c>
    </row>
    <row r="8" spans="1:6">
      <c r="A8" s="18" t="s">
        <v>78</v>
      </c>
      <c r="B8">
        <v>6</v>
      </c>
      <c r="C8">
        <v>5</v>
      </c>
      <c r="F8">
        <v>11</v>
      </c>
    </row>
    <row r="9" spans="1:6">
      <c r="A9" s="18" t="s">
        <v>79</v>
      </c>
      <c r="B9">
        <v>10</v>
      </c>
      <c r="F9">
        <v>10</v>
      </c>
    </row>
    <row r="10" spans="1:6">
      <c r="A10" s="18" t="s">
        <v>75</v>
      </c>
      <c r="B10">
        <v>1</v>
      </c>
      <c r="C10">
        <v>2</v>
      </c>
      <c r="D10">
        <v>1</v>
      </c>
      <c r="E10">
        <v>1</v>
      </c>
      <c r="F10">
        <v>5</v>
      </c>
    </row>
    <row r="11" spans="1:6">
      <c r="A11" s="18" t="s">
        <v>73</v>
      </c>
      <c r="B11">
        <v>44</v>
      </c>
      <c r="C11">
        <v>25</v>
      </c>
      <c r="D11">
        <v>2</v>
      </c>
      <c r="E11">
        <v>7</v>
      </c>
      <c r="F11">
        <v>78</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18D0-4B80-48F3-995C-C4F5A13DB702}">
  <dimension ref="A3:F10"/>
  <sheetViews>
    <sheetView showGridLines="0" showRowColHeaders="0" topLeftCell="A6" workbookViewId="0">
      <selection activeCell="A6" sqref="A6"/>
    </sheetView>
  </sheetViews>
  <sheetFormatPr defaultRowHeight="14.5"/>
  <cols>
    <col min="1" max="1" width="36.7265625" bestFit="1" customWidth="1"/>
    <col min="2" max="2" width="42.54296875" bestFit="1" customWidth="1"/>
    <col min="3" max="3" width="46.7265625" bestFit="1" customWidth="1"/>
    <col min="4" max="4" width="43" bestFit="1" customWidth="1"/>
    <col min="5" max="5" width="15" bestFit="1" customWidth="1"/>
    <col min="6" max="6" width="11.26953125" bestFit="1" customWidth="1"/>
  </cols>
  <sheetData>
    <row r="3" spans="1:6">
      <c r="A3" s="17" t="s">
        <v>87</v>
      </c>
      <c r="B3" s="17" t="s">
        <v>66</v>
      </c>
    </row>
    <row r="4" spans="1:6">
      <c r="A4" s="17" t="s">
        <v>67</v>
      </c>
      <c r="B4" t="s">
        <v>88</v>
      </c>
      <c r="C4" t="s">
        <v>89</v>
      </c>
      <c r="D4" t="s">
        <v>90</v>
      </c>
      <c r="E4" t="s">
        <v>71</v>
      </c>
      <c r="F4" t="s">
        <v>73</v>
      </c>
    </row>
    <row r="5" spans="1:6">
      <c r="A5" s="18" t="s">
        <v>29</v>
      </c>
      <c r="B5">
        <v>5</v>
      </c>
      <c r="C5">
        <v>6</v>
      </c>
      <c r="F5">
        <v>11</v>
      </c>
    </row>
    <row r="6" spans="1:6">
      <c r="A6" s="18" t="s">
        <v>4</v>
      </c>
      <c r="B6">
        <v>33</v>
      </c>
      <c r="C6">
        <v>12</v>
      </c>
      <c r="E6">
        <v>5</v>
      </c>
      <c r="F6">
        <v>50</v>
      </c>
    </row>
    <row r="7" spans="1:6">
      <c r="A7" s="18" t="s">
        <v>85</v>
      </c>
      <c r="B7">
        <v>1</v>
      </c>
      <c r="F7">
        <v>1</v>
      </c>
    </row>
    <row r="8" spans="1:6">
      <c r="A8" s="18" t="s">
        <v>37</v>
      </c>
      <c r="B8">
        <v>5</v>
      </c>
      <c r="C8">
        <v>6</v>
      </c>
      <c r="D8">
        <v>2</v>
      </c>
      <c r="E8">
        <v>1</v>
      </c>
      <c r="F8">
        <v>14</v>
      </c>
    </row>
    <row r="9" spans="1:6">
      <c r="A9" s="18" t="s">
        <v>86</v>
      </c>
      <c r="C9">
        <v>3</v>
      </c>
      <c r="E9">
        <v>1</v>
      </c>
      <c r="F9">
        <v>4</v>
      </c>
    </row>
    <row r="10" spans="1:6">
      <c r="A10" s="18" t="s">
        <v>73</v>
      </c>
      <c r="B10">
        <v>44</v>
      </c>
      <c r="C10">
        <v>27</v>
      </c>
      <c r="D10">
        <v>2</v>
      </c>
      <c r="E10">
        <v>7</v>
      </c>
      <c r="F10">
        <v>80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25A6-B3E1-4728-86FD-6637D864E7E4}">
  <dimension ref="A1:C15"/>
  <sheetViews>
    <sheetView zoomScaleNormal="100" workbookViewId="0">
      <pane xSplit="2" ySplit="1" topLeftCell="C2" activePane="bottomRight" state="frozen"/>
      <selection pane="topRight" activeCell="C21" sqref="C21"/>
      <selection pane="bottomLeft" activeCell="C21" sqref="C21"/>
      <selection pane="bottomRight" activeCell="C2" sqref="C2"/>
    </sheetView>
  </sheetViews>
  <sheetFormatPr defaultColWidth="9.1796875" defaultRowHeight="13"/>
  <cols>
    <col min="1" max="1" width="25.54296875" style="1" customWidth="1"/>
    <col min="2" max="2" width="8.54296875" style="1" bestFit="1" customWidth="1"/>
    <col min="3" max="3" width="93.7265625" style="1" customWidth="1"/>
    <col min="4" max="16384" width="9.1796875" style="1"/>
  </cols>
  <sheetData>
    <row r="1" spans="1:3">
      <c r="A1" s="2" t="s">
        <v>0</v>
      </c>
      <c r="B1" s="3" t="s">
        <v>91</v>
      </c>
      <c r="C1" s="3" t="s">
        <v>92</v>
      </c>
    </row>
    <row r="2" spans="1:3" ht="26">
      <c r="A2" s="1" t="s">
        <v>93</v>
      </c>
      <c r="B2" s="1" t="s">
        <v>94</v>
      </c>
      <c r="C2" s="1" t="s">
        <v>95</v>
      </c>
    </row>
    <row r="3" spans="1:3" ht="76.5" customHeight="1">
      <c r="A3" s="1" t="s">
        <v>93</v>
      </c>
      <c r="B3" s="1" t="s">
        <v>96</v>
      </c>
      <c r="C3" s="1" t="s">
        <v>97</v>
      </c>
    </row>
    <row r="4" spans="1:3" ht="52">
      <c r="A4" s="1" t="s">
        <v>93</v>
      </c>
      <c r="B4" s="1" t="s">
        <v>98</v>
      </c>
      <c r="C4" s="1" t="s">
        <v>99</v>
      </c>
    </row>
    <row r="5" spans="1:3" ht="26">
      <c r="A5" s="1" t="s">
        <v>93</v>
      </c>
      <c r="B5" s="1" t="s">
        <v>100</v>
      </c>
      <c r="C5" s="1" t="s">
        <v>101</v>
      </c>
    </row>
    <row r="6" spans="1:3" ht="26">
      <c r="A6" s="1" t="s">
        <v>102</v>
      </c>
      <c r="B6" s="1" t="s">
        <v>103</v>
      </c>
      <c r="C6" s="1" t="s">
        <v>104</v>
      </c>
    </row>
    <row r="7" spans="1:3" ht="33.75" customHeight="1">
      <c r="A7" s="1" t="s">
        <v>102</v>
      </c>
      <c r="B7" s="1" t="s">
        <v>105</v>
      </c>
      <c r="C7" s="1" t="s">
        <v>106</v>
      </c>
    </row>
    <row r="8" spans="1:3" ht="26">
      <c r="A8" s="1" t="s">
        <v>37</v>
      </c>
      <c r="B8" s="1" t="s">
        <v>107</v>
      </c>
      <c r="C8" s="1" t="s">
        <v>108</v>
      </c>
    </row>
    <row r="9" spans="1:3" ht="26">
      <c r="A9" s="1" t="s">
        <v>37</v>
      </c>
      <c r="B9" s="1" t="s">
        <v>109</v>
      </c>
      <c r="C9" s="1" t="s">
        <v>110</v>
      </c>
    </row>
    <row r="10" spans="1:3" ht="26">
      <c r="A10" s="1" t="s">
        <v>37</v>
      </c>
      <c r="B10" s="1" t="s">
        <v>111</v>
      </c>
      <c r="C10" s="1" t="s">
        <v>112</v>
      </c>
    </row>
    <row r="11" spans="1:3" ht="26">
      <c r="A11" s="1" t="s">
        <v>113</v>
      </c>
      <c r="B11" s="1" t="s">
        <v>114</v>
      </c>
      <c r="C11" s="1" t="s">
        <v>115</v>
      </c>
    </row>
    <row r="12" spans="1:3" ht="26">
      <c r="A12" s="1" t="s">
        <v>113</v>
      </c>
      <c r="B12" s="1" t="s">
        <v>116</v>
      </c>
      <c r="C12" s="1" t="s">
        <v>117</v>
      </c>
    </row>
    <row r="13" spans="1:3" ht="27.75" customHeight="1">
      <c r="A13" s="1" t="s">
        <v>113</v>
      </c>
      <c r="B13" s="1" t="s">
        <v>118</v>
      </c>
      <c r="C13" s="1" t="s">
        <v>119</v>
      </c>
    </row>
    <row r="14" spans="1:3">
      <c r="A14" s="1" t="s">
        <v>85</v>
      </c>
      <c r="B14" s="1" t="s">
        <v>120</v>
      </c>
      <c r="C14" s="1" t="s">
        <v>62</v>
      </c>
    </row>
    <row r="15" spans="1:3">
      <c r="A15" s="1" t="s">
        <v>85</v>
      </c>
      <c r="B15" s="1" t="s">
        <v>121</v>
      </c>
      <c r="C15" s="1" t="s">
        <v>62</v>
      </c>
    </row>
  </sheetData>
  <autoFilter ref="A1:C13" xr:uid="{DA0882DE-D516-4544-8A87-969428FC73C4}"/>
  <phoneticPr fontId="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2931D-9696-4FBE-A479-2E9C9FD32608}">
  <dimension ref="A3:G10"/>
  <sheetViews>
    <sheetView showGridLines="0" zoomScale="70" zoomScaleNormal="70" workbookViewId="0">
      <selection activeCell="C3" sqref="C3:G3"/>
    </sheetView>
  </sheetViews>
  <sheetFormatPr defaultRowHeight="14.5"/>
  <cols>
    <col min="1" max="1" width="46.81640625" bestFit="1" customWidth="1"/>
    <col min="2" max="2" width="32.1796875" bestFit="1" customWidth="1"/>
    <col min="3" max="3" width="17.1796875" bestFit="1" customWidth="1"/>
    <col min="4" max="4" width="42.1796875" bestFit="1" customWidth="1"/>
    <col min="5" max="5" width="19.7265625" bestFit="1" customWidth="1"/>
    <col min="6" max="6" width="59.54296875" bestFit="1" customWidth="1"/>
    <col min="7" max="7" width="15" bestFit="1" customWidth="1"/>
  </cols>
  <sheetData>
    <row r="3" spans="1:7">
      <c r="A3" s="17" t="s">
        <v>65</v>
      </c>
      <c r="B3" s="17" t="s">
        <v>66</v>
      </c>
    </row>
    <row r="4" spans="1:7">
      <c r="A4" s="17" t="s">
        <v>67</v>
      </c>
      <c r="B4" t="s">
        <v>68</v>
      </c>
      <c r="C4" t="s">
        <v>69</v>
      </c>
      <c r="D4" t="s">
        <v>70</v>
      </c>
      <c r="E4" t="s">
        <v>71</v>
      </c>
      <c r="F4" t="s">
        <v>72</v>
      </c>
      <c r="G4" t="s">
        <v>73</v>
      </c>
    </row>
    <row r="5" spans="1:7">
      <c r="A5" s="18" t="s">
        <v>29</v>
      </c>
      <c r="C5">
        <v>4</v>
      </c>
      <c r="D5">
        <v>7</v>
      </c>
      <c r="G5">
        <v>11</v>
      </c>
    </row>
    <row r="6" spans="1:7">
      <c r="A6" s="18" t="s">
        <v>4</v>
      </c>
      <c r="C6">
        <v>36</v>
      </c>
      <c r="D6">
        <v>9</v>
      </c>
      <c r="E6">
        <v>5</v>
      </c>
      <c r="G6">
        <v>50</v>
      </c>
    </row>
    <row r="7" spans="1:7">
      <c r="A7" s="18" t="s">
        <v>85</v>
      </c>
      <c r="C7">
        <v>1</v>
      </c>
      <c r="G7">
        <v>1</v>
      </c>
    </row>
    <row r="8" spans="1:7">
      <c r="A8" s="18" t="s">
        <v>37</v>
      </c>
      <c r="B8">
        <v>1</v>
      </c>
      <c r="C8">
        <v>6</v>
      </c>
      <c r="D8">
        <v>3</v>
      </c>
      <c r="E8">
        <v>1</v>
      </c>
      <c r="F8">
        <v>3</v>
      </c>
      <c r="G8">
        <v>14</v>
      </c>
    </row>
    <row r="9" spans="1:7">
      <c r="A9" s="18" t="s">
        <v>86</v>
      </c>
      <c r="C9">
        <v>2</v>
      </c>
      <c r="D9">
        <v>1</v>
      </c>
      <c r="E9">
        <v>1</v>
      </c>
      <c r="G9">
        <v>4</v>
      </c>
    </row>
    <row r="10" spans="1:7">
      <c r="A10" s="18" t="s">
        <v>73</v>
      </c>
      <c r="B10">
        <v>1</v>
      </c>
      <c r="C10">
        <v>49</v>
      </c>
      <c r="D10">
        <v>20</v>
      </c>
      <c r="E10">
        <v>7</v>
      </c>
      <c r="F10">
        <v>3</v>
      </c>
      <c r="G10">
        <v>80</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00741-649D-4B46-BC3C-AFA742DCDAD1}">
  <dimension ref="A1:C6"/>
  <sheetViews>
    <sheetView workbookViewId="0">
      <selection activeCell="L33" sqref="L33"/>
    </sheetView>
  </sheetViews>
  <sheetFormatPr defaultRowHeight="14.5"/>
  <cols>
    <col min="1" max="1" width="50" bestFit="1" customWidth="1"/>
  </cols>
  <sheetData>
    <row r="1" spans="1:3">
      <c r="A1" t="s">
        <v>122</v>
      </c>
    </row>
    <row r="2" spans="1:3">
      <c r="A2" s="5" t="s">
        <v>69</v>
      </c>
      <c r="B2">
        <v>1</v>
      </c>
      <c r="C2">
        <v>49</v>
      </c>
    </row>
    <row r="3" spans="1:3">
      <c r="A3" s="6" t="s">
        <v>70</v>
      </c>
      <c r="B3">
        <v>2</v>
      </c>
      <c r="C3">
        <v>20</v>
      </c>
    </row>
    <row r="4" spans="1:3">
      <c r="A4" s="4" t="s">
        <v>72</v>
      </c>
      <c r="B4">
        <v>3</v>
      </c>
      <c r="C4">
        <f>COUNTIF(Tasks!K:K,Progress_RAG!A4)</f>
        <v>3</v>
      </c>
    </row>
    <row r="5" spans="1:3">
      <c r="A5" s="8" t="s">
        <v>68</v>
      </c>
      <c r="B5">
        <v>0</v>
      </c>
      <c r="C5">
        <f>COUNTIF(Tasks!K:K,Progress_RAG!A5)</f>
        <v>1</v>
      </c>
    </row>
    <row r="6" spans="1:3">
      <c r="A6" s="9" t="s">
        <v>71</v>
      </c>
      <c r="B6">
        <v>0</v>
      </c>
      <c r="C6">
        <f>COUNTIF(Tasks!K:K,Progress_RAG!A6)</f>
        <v>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111B54347705459FDDE2C4673FD5E8" ma:contentTypeVersion="10" ma:contentTypeDescription="Create a new document." ma:contentTypeScope="" ma:versionID="510c2b68fc9355d8bbf5e04022242b82">
  <xsd:schema xmlns:xsd="http://www.w3.org/2001/XMLSchema" xmlns:xs="http://www.w3.org/2001/XMLSchema" xmlns:p="http://schemas.microsoft.com/office/2006/metadata/properties" xmlns:ns2="e6f791f8-f874-4073-88e9-9a4094ae7a85" xmlns:ns3="fb582fa7-0539-4298-aa43-b17896c44426" targetNamespace="http://schemas.microsoft.com/office/2006/metadata/properties" ma:root="true" ma:fieldsID="5b80743a0491ddd96cd87a1bed5c12ea" ns2:_="" ns3:_="">
    <xsd:import namespace="e6f791f8-f874-4073-88e9-9a4094ae7a85"/>
    <xsd:import namespace="fb582fa7-0539-4298-aa43-b17896c444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askcode"/>
                <xsd:element ref="ns2:Committee" minOccurs="0"/>
                <xsd:element ref="ns2:Yearadde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791f8-f874-4073-88e9-9a4094ae7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askcode" ma:index="12" ma:displayName="Task code" ma:format="Dropdown" ma:internalName="Taskcode">
      <xsd:simpleType>
        <xsd:restriction base="dms:Text">
          <xsd:maxLength value="255"/>
        </xsd:restriction>
      </xsd:simpleType>
    </xsd:element>
    <xsd:element name="Committee" ma:index="13" nillable="true" ma:displayName="Committee" ma:format="Dropdown" ma:internalName="Committee">
      <xsd:simpleType>
        <xsd:restriction base="dms:Choice">
          <xsd:enumeration value="CoG"/>
          <xsd:enumeration value="BDC"/>
          <xsd:enumeration value="EIHA"/>
          <xsd:enumeration value="HASEC"/>
          <xsd:enumeration value="HOD"/>
          <xsd:enumeration value="OIC"/>
          <xsd:enumeration value="RSC"/>
        </xsd:restriction>
      </xsd:simpleType>
    </xsd:element>
    <xsd:element name="Yearadded" ma:index="14" nillable="true" ma:displayName="Year added" ma:format="Dropdown" ma:internalName="Yearadded">
      <xsd:simpleType>
        <xsd:restriction base="dms:Text">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82fa7-0539-4298-aa43-b17896c444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b582fa7-0539-4298-aa43-b17896c44426">
      <UserInfo>
        <DisplayName>Dominic Pattinson</DisplayName>
        <AccountId>14</AccountId>
        <AccountType/>
      </UserInfo>
    </SharedWithUsers>
    <Yearadded xmlns="e6f791f8-f874-4073-88e9-9a4094ae7a85" xsi:nil="true"/>
    <Committee xmlns="e6f791f8-f874-4073-88e9-9a4094ae7a85" xsi:nil="true"/>
    <Taskcode xmlns="e6f791f8-f874-4073-88e9-9a4094ae7a85">1</Taskcode>
  </documentManagement>
</p:properties>
</file>

<file path=customXml/itemProps1.xml><?xml version="1.0" encoding="utf-8"?>
<ds:datastoreItem xmlns:ds="http://schemas.openxmlformats.org/officeDocument/2006/customXml" ds:itemID="{06512379-5FE8-4092-87E7-9A6CDA41C506}">
  <ds:schemaRefs>
    <ds:schemaRef ds:uri="http://schemas.microsoft.com/sharepoint/v3/contenttype/forms"/>
  </ds:schemaRefs>
</ds:datastoreItem>
</file>

<file path=customXml/itemProps2.xml><?xml version="1.0" encoding="utf-8"?>
<ds:datastoreItem xmlns:ds="http://schemas.openxmlformats.org/officeDocument/2006/customXml" ds:itemID="{C22BEBBF-A5B0-40BB-95B8-625A55BD7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f791f8-f874-4073-88e9-9a4094ae7a85"/>
    <ds:schemaRef ds:uri="fb582fa7-0539-4298-aa43-b17896c444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52C363-0C42-4DC3-B745-0FADF9C21706}">
  <ds:schemaRefs>
    <ds:schemaRef ds:uri="http://schemas.microsoft.com/office/2006/documentManagement/types"/>
    <ds:schemaRef ds:uri="http://purl.org/dc/elements/1.1/"/>
    <ds:schemaRef ds:uri="http://schemas.openxmlformats.org/package/2006/metadata/core-properties"/>
    <ds:schemaRef ds:uri="e6f791f8-f874-4073-88e9-9a4094ae7a85"/>
    <ds:schemaRef ds:uri="http://purl.org/dc/dcmitype/"/>
    <ds:schemaRef ds:uri="http://schemas.microsoft.com/office/2006/metadata/properties"/>
    <ds:schemaRef ds:uri="http://schemas.microsoft.com/office/infopath/2007/PartnerControls"/>
    <ds:schemaRef ds:uri="fb582fa7-0539-4298-aa43-b17896c4442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Summary</vt:lpstr>
      <vt:lpstr>Progress Committee</vt:lpstr>
      <vt:lpstr>Resource Committee</vt:lpstr>
      <vt:lpstr>Resource Theme</vt:lpstr>
      <vt:lpstr>Risk Committee</vt:lpstr>
      <vt:lpstr>Risk Theme</vt:lpstr>
      <vt:lpstr>Strategic Objectives</vt:lpstr>
      <vt:lpstr>Progress Theme</vt:lpstr>
      <vt:lpstr>Progress_RAG</vt:lpstr>
      <vt:lpstr>Guidance</vt:lpstr>
      <vt:lpstr>Operational Objectives</vt:lpstr>
      <vt:lpstr>Impact_Rating</vt:lpstr>
      <vt:lpstr>Resource_RAG</vt:lpstr>
      <vt:lpstr>Tasks</vt:lpstr>
      <vt:lpstr>Obj_Sufficiency</vt:lpstr>
      <vt:lpstr>Programme_RAG</vt:lpstr>
      <vt:lpstr>Pivot Resource Committee</vt:lpstr>
      <vt:lpstr>_Hlk93596959</vt:lpstr>
      <vt:lpstr>_Hlk93598051</vt:lpstr>
      <vt:lpstr>Tasks!_Hlk93598738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Foden</dc:creator>
  <cp:keywords/>
  <dc:description/>
  <cp:lastModifiedBy>Lucy Ritchie</cp:lastModifiedBy>
  <cp:revision/>
  <dcterms:created xsi:type="dcterms:W3CDTF">2020-07-14T11:47:16Z</dcterms:created>
  <dcterms:modified xsi:type="dcterms:W3CDTF">2023-10-09T13:12:45Z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0x0101007B111B54347705459FDDE2C4673FD5E8</vt:lpwstr>
  </property>
  <property fmtid="{D5CDD505-2E9C-101B-9397-08002B2CF9AE}" pid="3" name="MSIP_Label_a0c2ddd0-afbf-49e4-8b02-da81def1ba6b_Enabled">
    <vt:lpwstr>True</vt:lpwstr>
  </property>
  <property fmtid="{D5CDD505-2E9C-101B-9397-08002B2CF9AE}" pid="4" name="MSIP_Label_a0c2ddd0-afbf-49e4-8b02-da81def1ba6b_SiteId">
    <vt:lpwstr>eeea3199-afa0-41eb-bbf2-f6e42c3da7cf</vt:lpwstr>
  </property>
  <property fmtid="{D5CDD505-2E9C-101B-9397-08002B2CF9AE}" pid="5" name="MSIP_Label_a0c2ddd0-afbf-49e4-8b02-da81def1ba6b_Owner">
    <vt:lpwstr>adrian.judd@cefas.co.uk</vt:lpwstr>
  </property>
  <property fmtid="{D5CDD505-2E9C-101B-9397-08002B2CF9AE}" pid="6" name="MSIP_Label_a0c2ddd0-afbf-49e4-8b02-da81def1ba6b_SetDate">
    <vt:lpwstr>2022-02-16T08:10:08.8116860Z</vt:lpwstr>
  </property>
  <property fmtid="{D5CDD505-2E9C-101B-9397-08002B2CF9AE}" pid="7" name="MSIP_Label_a0c2ddd0-afbf-49e4-8b02-da81def1ba6b_Name">
    <vt:lpwstr>Official</vt:lpwstr>
  </property>
  <property fmtid="{D5CDD505-2E9C-101B-9397-08002B2CF9AE}" pid="8" name="MSIP_Label_a0c2ddd0-afbf-49e4-8b02-da81def1ba6b_Application">
    <vt:lpwstr>Microsoft Azure Information Protection</vt:lpwstr>
  </property>
  <property fmtid="{D5CDD505-2E9C-101B-9397-08002B2CF9AE}" pid="9" name="MSIP_Label_a0c2ddd0-afbf-49e4-8b02-da81def1ba6b_ActionId">
    <vt:lpwstr>0fa185a5-62f1-415e-9f2d-aa37ae3baba6</vt:lpwstr>
  </property>
  <property fmtid="{D5CDD505-2E9C-101B-9397-08002B2CF9AE}" pid="10" name="MSIP_Label_a0c2ddd0-afbf-49e4-8b02-da81def1ba6b_Extended_MSFT_Method">
    <vt:lpwstr>Automatic</vt:lpwstr>
  </property>
  <property fmtid="{D5CDD505-2E9C-101B-9397-08002B2CF9AE}" pid="11" name="Sensitivity">
    <vt:lpwstr>Official</vt:lpwstr>
  </property>
</Properties>
</file>